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serova\OneDrive - Ministerstvo investícií, regionálneho rozvoja a informatizácie SR\Pracovná plocha\Vyhlasene Ciastkove vyzvy\"/>
    </mc:Choice>
  </mc:AlternateContent>
  <bookViews>
    <workbookView xWindow="0" yWindow="0" windowWidth="25125" windowHeight="11730"/>
  </bookViews>
  <sheets>
    <sheet name="Hárok1" sheetId="1" r:id="rId1"/>
    <sheet name="Hárok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6" i="1" l="1"/>
  <c r="AH17" i="1" s="1"/>
  <c r="AI17" i="1" s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B25" i="1"/>
  <c r="AV97" i="1"/>
  <c r="AE14" i="1" s="1"/>
  <c r="BB97" i="1"/>
  <c r="BB98" i="1"/>
  <c r="BB100" i="1"/>
  <c r="BB99" i="1" s="1"/>
  <c r="BB101" i="1"/>
  <c r="BB102" i="1"/>
  <c r="BB103" i="1"/>
  <c r="BB104" i="1"/>
  <c r="BB105" i="1"/>
  <c r="BB106" i="1"/>
  <c r="BB107" i="1"/>
  <c r="BB108" i="1"/>
  <c r="BB109" i="1"/>
  <c r="BB111" i="1"/>
  <c r="BB112" i="1"/>
  <c r="AI16" i="1" l="1"/>
  <c r="T15" i="1"/>
  <c r="H15" i="1"/>
  <c r="K15" i="1"/>
  <c r="G15" i="1"/>
  <c r="AD15" i="1"/>
  <c r="R15" i="1"/>
  <c r="F15" i="1"/>
  <c r="AC15" i="1"/>
  <c r="Q15" i="1"/>
  <c r="E15" i="1"/>
  <c r="S15" i="1"/>
  <c r="AB15" i="1"/>
  <c r="P15" i="1"/>
  <c r="D15" i="1"/>
  <c r="W15" i="1"/>
  <c r="V15" i="1"/>
  <c r="I15" i="1"/>
  <c r="AE15" i="1"/>
  <c r="AA15" i="1"/>
  <c r="O15" i="1"/>
  <c r="C15" i="1"/>
  <c r="Z15" i="1"/>
  <c r="N15" i="1"/>
  <c r="AG14" i="1"/>
  <c r="AG15" i="1" s="1"/>
  <c r="U15" i="1"/>
  <c r="Y15" i="1"/>
  <c r="M15" i="1"/>
  <c r="AF14" i="1"/>
  <c r="AF15" i="1" s="1"/>
  <c r="J15" i="1"/>
  <c r="X15" i="1"/>
  <c r="L15" i="1"/>
</calcChain>
</file>

<file path=xl/comments1.xml><?xml version="1.0" encoding="utf-8"?>
<comments xmlns="http://schemas.openxmlformats.org/spreadsheetml/2006/main">
  <authors>
    <author>Trnovská Kamila</author>
    <author>Martin Mačanga</author>
    <author>Suba, Annamária</author>
  </authors>
  <commentList>
    <comment ref="A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
Uviesť meno a priezvisko fyzickej osoby, ktorá predmetnú činnosť vykonala (v tvare: titul pred menom, meno a priezvisko, titul za menom. (v súlade s personálnou maticou).</t>
        </r>
      </text>
    </comment>
    <comment ref="A4" authorId="0" shapeId="0">
      <text>
        <r>
          <rPr>
            <sz val="9"/>
            <color indexed="81"/>
            <rFont val="Segoe UI"/>
            <family val="2"/>
            <charset val="238"/>
          </rPr>
          <t xml:space="preserve">
Vybrať mesiac v ktorom boli predmetné činnosti vykonané, v súlade s personálnou maticou, harmonogramom realizácie projektu a pod.</t>
        </r>
      </text>
    </comment>
    <comment ref="A1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
Uviesť kód príslušného projektu, v rámci ktorého boli  predmetné činnosti a služby vykonané.</t>
        </r>
      </text>
    </comment>
    <comment ref="B1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
Uviesť číslo rozpočtovej položky, v rámci  ktorej osoba vykonáva služby na projekte.</t>
        </r>
      </text>
    </comment>
    <comment ref="A12" authorId="1" shapeId="0">
      <text>
        <r>
          <rPr>
            <sz val="9"/>
            <color indexed="81"/>
            <rFont val="Segoe UI"/>
            <family val="2"/>
            <charset val="238"/>
          </rPr>
          <t>napr. projektový/finančný manažér, IT tester, IT programátor a i.</t>
        </r>
      </text>
    </comment>
    <comment ref="AH17" authorId="2" shapeId="0">
      <text>
        <r>
          <rPr>
            <sz val="9"/>
            <color indexed="81"/>
            <rFont val="Segoe UI"/>
            <family val="2"/>
            <charset val="238"/>
          </rPr>
          <t xml:space="preserve">súčet obsahuje odpracované ČH vrátane neprítomností v práci
</t>
        </r>
      </text>
    </comment>
  </commentList>
</comments>
</file>

<file path=xl/sharedStrings.xml><?xml version="1.0" encoding="utf-8"?>
<sst xmlns="http://schemas.openxmlformats.org/spreadsheetml/2006/main" count="63" uniqueCount="60">
  <si>
    <t>Mesiac:</t>
  </si>
  <si>
    <t>august</t>
  </si>
  <si>
    <t>Rok:</t>
  </si>
  <si>
    <t>Komponent:</t>
  </si>
  <si>
    <t>17 - Digitálne Slovensko</t>
  </si>
  <si>
    <t>Investícia/Reforma:</t>
  </si>
  <si>
    <t>Kód projektu :</t>
  </si>
  <si>
    <t>Deň:</t>
  </si>
  <si>
    <t>∑ zrealizovaných ČH</t>
  </si>
  <si>
    <r>
      <rPr>
        <sz val="11"/>
        <color theme="1"/>
        <rFont val="Calibri"/>
        <family val="2"/>
        <charset val="238"/>
      </rPr>
      <t xml:space="preserve">∑ zrealizovaných </t>
    </r>
    <r>
      <rPr>
        <sz val="11"/>
        <color theme="1"/>
        <rFont val="Calibri"/>
        <family val="2"/>
        <charset val="238"/>
        <scheme val="minor"/>
      </rPr>
      <t>MD</t>
    </r>
  </si>
  <si>
    <t>OET0B01</t>
  </si>
  <si>
    <t xml:space="preserve">Spolu </t>
  </si>
  <si>
    <t>Počet MD IT služieb v danom mesiaci</t>
  </si>
  <si>
    <t>sviatok</t>
  </si>
  <si>
    <t>ďalšie</t>
  </si>
  <si>
    <t>Dátum:</t>
  </si>
  <si>
    <t>Meno, priezvisko, podpis osoby predkladajúcej výkaz služieb(Poskytovateľ):</t>
  </si>
  <si>
    <t>Meno, priezvisko, podpis osoby akceptujúcej výkaz služieb (Objednávateľ/Priamy nadriadený):</t>
  </si>
  <si>
    <t>Čestné výhlásenie:</t>
  </si>
  <si>
    <t>Vyššie uvedeným podpisom potvrdzujem, že údaje uvedené v pracovnom výkaze sú pravdivé, reálne a správne a som si vedomá/ý následkov spojených s uvedením/predložením nesprávneho, neúplného alebo falšovaného výkazu.</t>
  </si>
  <si>
    <t>Deň vzniku Slovenskej republiky</t>
  </si>
  <si>
    <t>Zjavenie Pána (Traja králi)</t>
  </si>
  <si>
    <t>Veľký piatok</t>
  </si>
  <si>
    <t>Veľkonočný pondelok</t>
  </si>
  <si>
    <t>Sviatok práce</t>
  </si>
  <si>
    <t>Deň víťazstva nad fašizmom</t>
  </si>
  <si>
    <t>Sviatok svätého Cyrila a Metoda</t>
  </si>
  <si>
    <t>Výročie SNP</t>
  </si>
  <si>
    <t>január</t>
  </si>
  <si>
    <t>Deň Ústavy Slovenskej republiky</t>
  </si>
  <si>
    <t>február</t>
  </si>
  <si>
    <t>Sedembolestná Panna Mária</t>
  </si>
  <si>
    <t>marec</t>
  </si>
  <si>
    <t>Sviatok Všetkých svätých</t>
  </si>
  <si>
    <t>apríl</t>
  </si>
  <si>
    <t>Deň boja za slobodu a demokraciu</t>
  </si>
  <si>
    <t>máj</t>
  </si>
  <si>
    <t>Štedrý deň</t>
  </si>
  <si>
    <t>jún</t>
  </si>
  <si>
    <t>júl</t>
  </si>
  <si>
    <t>1. sviatok vianočný</t>
  </si>
  <si>
    <t>2. sviatok vianočný</t>
  </si>
  <si>
    <t>september</t>
  </si>
  <si>
    <t>október</t>
  </si>
  <si>
    <t>november</t>
  </si>
  <si>
    <t>december</t>
  </si>
  <si>
    <t>hlavná</t>
  </si>
  <si>
    <t>podporná</t>
  </si>
  <si>
    <t>Výkaz služieb</t>
  </si>
  <si>
    <t>Meno experta:</t>
  </si>
  <si>
    <t>Poskytovateľ/č. zmluvy</t>
  </si>
  <si>
    <t>Ministerstvo investícií, regionálneho rozvoja a informatizácie SR</t>
  </si>
  <si>
    <t xml:space="preserve">Žiadame o dôslednú kontrolu PV, po predložení ŽoP nebude možná ich následná vecná úprava! </t>
  </si>
  <si>
    <t>Stručný popis oprávnených činností a služieb na projektoch POO K-17 MIRRI SR</t>
  </si>
  <si>
    <t>IT Rola:</t>
  </si>
  <si>
    <t>I1: Lepšie služby pre občanov a podnikateľov; R1: Budovanie eGOVriešení prioritných životných situácií POO; kód: OET0B01</t>
  </si>
  <si>
    <t>zrealizované MD (človekodeň)</t>
  </si>
  <si>
    <t>∑ súčet MD</t>
  </si>
  <si>
    <t>Názov Prijímateľa/Vykonávateľa POO K-17:</t>
  </si>
  <si>
    <t>I1/R1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</si>
</sst>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ddd"/>
    <numFmt numFmtId="165" formatCode="0.0000%"/>
    <numFmt numFmtId="166" formatCode="0.0"/>
    <numFmt numFmtId="167" formatCode="h:mm;@"/>
    <numFmt numFmtId="168" formatCode="#,##0.0"/>
    <numFmt numFmtId="169" formatCode="[$-F800]dddd\,\ mmmm\ dd\,\ yyyy"/>
    <numFmt numFmtId="170" formatCode="d/m/yy"/>
    <numFmt numFmtId="171" formatCode="mmmm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name val="Arial CE"/>
      <charset val="238"/>
    </font>
    <font>
      <sz val="8"/>
      <name val="Tahoma"/>
      <family val="2"/>
    </font>
    <font>
      <sz val="9"/>
      <color indexed="81"/>
      <name val="Segoe UI"/>
      <family val="2"/>
      <charset val="238"/>
    </font>
    <font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A8EE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/>
  </cellStyleXfs>
  <cellXfs count="112">
    <xf numFmtId="0" fontId="0" fillId="0" borderId="0" xfId="0"/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3" fillId="5" borderId="7" xfId="0" applyFont="1" applyFill="1" applyBorder="1" applyProtection="1">
      <protection locked="0"/>
    </xf>
    <xf numFmtId="0" fontId="2" fillId="4" borderId="8" xfId="1" applyFont="1" applyFill="1" applyBorder="1" applyAlignment="1" applyProtection="1">
      <alignment vertical="center"/>
      <protection locked="0"/>
    </xf>
    <xf numFmtId="0" fontId="2" fillId="4" borderId="9" xfId="1" applyFont="1" applyFill="1" applyBorder="1" applyAlignment="1" applyProtection="1">
      <alignment vertical="center"/>
      <protection locked="0"/>
    </xf>
    <xf numFmtId="164" fontId="0" fillId="7" borderId="10" xfId="0" applyNumberFormat="1" applyFill="1" applyBorder="1" applyProtection="1">
      <protection locked="0"/>
    </xf>
    <xf numFmtId="164" fontId="0" fillId="7" borderId="11" xfId="0" applyNumberFormat="1" applyFill="1" applyBorder="1" applyProtection="1">
      <protection locked="0"/>
    </xf>
    <xf numFmtId="164" fontId="0" fillId="7" borderId="4" xfId="0" applyNumberFormat="1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4" fontId="2" fillId="9" borderId="15" xfId="0" applyNumberFormat="1" applyFont="1" applyFill="1" applyBorder="1" applyAlignment="1" applyProtection="1">
      <alignment horizontal="center"/>
    </xf>
    <xf numFmtId="4" fontId="2" fillId="9" borderId="17" xfId="0" applyNumberFormat="1" applyFont="1" applyFill="1" applyBorder="1" applyAlignment="1" applyProtection="1">
      <alignment horizontal="center"/>
      <protection locked="0"/>
    </xf>
    <xf numFmtId="165" fontId="0" fillId="3" borderId="0" xfId="0" applyNumberFormat="1" applyFill="1" applyProtection="1">
      <protection locked="0"/>
    </xf>
    <xf numFmtId="166" fontId="0" fillId="7" borderId="18" xfId="0" applyNumberFormat="1" applyFill="1" applyBorder="1" applyAlignment="1" applyProtection="1">
      <alignment horizontal="center"/>
      <protection locked="0"/>
    </xf>
    <xf numFmtId="166" fontId="0" fillId="7" borderId="20" xfId="0" applyNumberFormat="1" applyFill="1" applyBorder="1" applyAlignment="1" applyProtection="1">
      <alignment horizontal="center"/>
      <protection locked="0"/>
    </xf>
    <xf numFmtId="166" fontId="0" fillId="7" borderId="21" xfId="0" applyNumberFormat="1" applyFill="1" applyBorder="1" applyAlignment="1" applyProtection="1">
      <alignment horizontal="center"/>
      <protection locked="0"/>
    </xf>
    <xf numFmtId="4" fontId="0" fillId="9" borderId="22" xfId="0" applyNumberFormat="1" applyFill="1" applyBorder="1" applyAlignment="1" applyProtection="1">
      <alignment horizontal="center"/>
    </xf>
    <xf numFmtId="4" fontId="0" fillId="9" borderId="21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167" fontId="0" fillId="0" borderId="0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6" fillId="7" borderId="3" xfId="0" applyFont="1" applyFill="1" applyBorder="1" applyAlignment="1" applyProtection="1">
      <alignment vertical="center"/>
      <protection locked="0"/>
    </xf>
    <xf numFmtId="168" fontId="6" fillId="0" borderId="14" xfId="0" applyNumberFormat="1" applyFont="1" applyBorder="1" applyProtection="1"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6" fillId="7" borderId="29" xfId="0" applyFont="1" applyFill="1" applyBorder="1" applyAlignment="1" applyProtection="1">
      <protection locked="0"/>
    </xf>
    <xf numFmtId="4" fontId="6" fillId="0" borderId="30" xfId="0" applyNumberFormat="1" applyFont="1" applyBorder="1" applyProtection="1">
      <protection locked="0"/>
    </xf>
    <xf numFmtId="0" fontId="6" fillId="7" borderId="31" xfId="0" applyFont="1" applyFill="1" applyBorder="1" applyAlignment="1" applyProtection="1">
      <protection locked="0"/>
    </xf>
    <xf numFmtId="0" fontId="6" fillId="0" borderId="19" xfId="0" applyFont="1" applyBorder="1" applyAlignment="1" applyProtection="1">
      <protection locked="0"/>
    </xf>
    <xf numFmtId="0" fontId="0" fillId="7" borderId="25" xfId="0" applyFont="1" applyFill="1" applyBorder="1" applyProtection="1">
      <protection locked="0"/>
    </xf>
    <xf numFmtId="168" fontId="0" fillId="7" borderId="21" xfId="0" applyNumberFormat="1" applyFill="1" applyBorder="1" applyProtection="1">
      <protection locked="0"/>
    </xf>
    <xf numFmtId="0" fontId="7" fillId="9" borderId="10" xfId="0" applyFont="1" applyFill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7" fillId="9" borderId="15" xfId="0" applyFont="1" applyFill="1" applyBorder="1" applyAlignment="1" applyProtection="1">
      <alignment vertical="center" wrapText="1"/>
      <protection locked="0"/>
    </xf>
    <xf numFmtId="0" fontId="7" fillId="0" borderId="30" xfId="0" applyFont="1" applyBorder="1" applyAlignment="1" applyProtection="1">
      <alignment vertical="top" wrapText="1"/>
      <protection locked="0"/>
    </xf>
    <xf numFmtId="0" fontId="7" fillId="9" borderId="31" xfId="0" applyFont="1" applyFill="1" applyBorder="1" applyAlignment="1" applyProtection="1">
      <alignment vertical="center" wrapText="1"/>
      <protection locked="0"/>
    </xf>
    <xf numFmtId="0" fontId="7" fillId="0" borderId="32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2" fillId="9" borderId="18" xfId="0" applyFont="1" applyFill="1" applyBorder="1" applyAlignment="1" applyProtection="1">
      <alignment horizontal="center" vertical="center" wrapText="1"/>
      <protection locked="0"/>
    </xf>
    <xf numFmtId="169" fontId="0" fillId="0" borderId="0" xfId="0" applyNumberFormat="1" applyProtection="1">
      <protection locked="0"/>
    </xf>
    <xf numFmtId="170" fontId="9" fillId="3" borderId="30" xfId="2" applyNumberFormat="1" applyFont="1" applyFill="1" applyBorder="1" applyAlignment="1" applyProtection="1">
      <protection locked="0"/>
    </xf>
    <xf numFmtId="0" fontId="9" fillId="3" borderId="29" xfId="2" applyFont="1" applyFill="1" applyBorder="1" applyAlignment="1" applyProtection="1">
      <protection locked="0"/>
    </xf>
    <xf numFmtId="0" fontId="9" fillId="3" borderId="36" xfId="2" applyFont="1" applyFill="1" applyBorder="1" applyAlignment="1" applyProtection="1">
      <protection locked="0"/>
    </xf>
    <xf numFmtId="0" fontId="9" fillId="3" borderId="37" xfId="2" applyFont="1" applyFill="1" applyBorder="1" applyAlignment="1" applyProtection="1">
      <protection locked="0"/>
    </xf>
    <xf numFmtId="0" fontId="9" fillId="3" borderId="38" xfId="2" applyFont="1" applyFill="1" applyBorder="1" applyAlignment="1" applyProtection="1">
      <protection locked="0"/>
    </xf>
    <xf numFmtId="0" fontId="9" fillId="3" borderId="39" xfId="2" applyFont="1" applyFill="1" applyBorder="1" applyAlignment="1" applyProtection="1">
      <protection locked="0"/>
    </xf>
    <xf numFmtId="0" fontId="9" fillId="3" borderId="40" xfId="2" applyFont="1" applyFill="1" applyBorder="1" applyAlignment="1" applyProtection="1">
      <protection locked="0"/>
    </xf>
    <xf numFmtId="171" fontId="0" fillId="0" borderId="0" xfId="0" applyNumberFormat="1" applyProtection="1">
      <protection locked="0"/>
    </xf>
    <xf numFmtId="0" fontId="2" fillId="10" borderId="2" xfId="1" applyFont="1" applyFill="1" applyBorder="1" applyAlignment="1" applyProtection="1">
      <alignment wrapText="1"/>
      <protection locked="0"/>
    </xf>
    <xf numFmtId="0" fontId="2" fillId="10" borderId="2" xfId="1" applyFont="1" applyFill="1" applyBorder="1" applyAlignment="1" applyProtection="1">
      <protection locked="0"/>
    </xf>
    <xf numFmtId="0" fontId="2" fillId="10" borderId="1" xfId="1" applyFont="1" applyFill="1" applyBorder="1" applyAlignment="1" applyProtection="1">
      <protection locked="0"/>
    </xf>
    <xf numFmtId="0" fontId="2" fillId="3" borderId="1" xfId="1" applyFont="1" applyFill="1" applyBorder="1" applyAlignment="1" applyProtection="1">
      <protection locked="0"/>
    </xf>
    <xf numFmtId="0" fontId="2" fillId="3" borderId="2" xfId="1" applyFont="1" applyFill="1" applyBorder="1" applyAlignment="1" applyProtection="1">
      <protection locked="0"/>
    </xf>
    <xf numFmtId="0" fontId="11" fillId="3" borderId="2" xfId="0" applyFont="1" applyFill="1" applyBorder="1" applyAlignment="1" applyProtection="1">
      <alignment horizontal="center" wrapText="1"/>
      <protection locked="0"/>
    </xf>
    <xf numFmtId="0" fontId="0" fillId="0" borderId="23" xfId="0" applyFill="1" applyBorder="1" applyAlignment="1" applyProtection="1">
      <alignment horizontal="center" vertical="top" wrapText="1"/>
      <protection locked="0"/>
    </xf>
    <xf numFmtId="0" fontId="0" fillId="0" borderId="28" xfId="0" applyFill="1" applyBorder="1" applyAlignment="1" applyProtection="1">
      <alignment horizontal="center" vertical="top" wrapText="1"/>
      <protection locked="0"/>
    </xf>
    <xf numFmtId="0" fontId="0" fillId="0" borderId="24" xfId="0" applyFill="1" applyBorder="1" applyAlignment="1" applyProtection="1">
      <alignment horizontal="center" vertical="top" wrapText="1"/>
      <protection locked="0"/>
    </xf>
    <xf numFmtId="0" fontId="0" fillId="0" borderId="8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9" xfId="0" applyFill="1" applyBorder="1" applyAlignment="1" applyProtection="1">
      <alignment horizontal="center" vertical="top" wrapText="1"/>
      <protection locked="0"/>
    </xf>
    <xf numFmtId="0" fontId="0" fillId="0" borderId="33" xfId="0" applyFill="1" applyBorder="1" applyAlignment="1" applyProtection="1">
      <alignment horizontal="center" vertical="top" wrapText="1"/>
      <protection locked="0"/>
    </xf>
    <xf numFmtId="0" fontId="0" fillId="0" borderId="34" xfId="0" applyFill="1" applyBorder="1" applyAlignment="1" applyProtection="1">
      <alignment horizontal="center" vertical="top" wrapText="1"/>
      <protection locked="0"/>
    </xf>
    <xf numFmtId="0" fontId="0" fillId="0" borderId="19" xfId="0" applyFill="1" applyBorder="1" applyAlignment="1" applyProtection="1">
      <alignment horizontal="center" vertical="top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2" fillId="9" borderId="25" xfId="0" applyFont="1" applyFill="1" applyBorder="1" applyAlignment="1" applyProtection="1">
      <alignment horizontal="center" vertical="top" wrapText="1"/>
      <protection locked="0"/>
    </xf>
    <xf numFmtId="0" fontId="2" fillId="9" borderId="26" xfId="0" applyFont="1" applyFill="1" applyBorder="1" applyAlignment="1" applyProtection="1">
      <alignment horizontal="center" vertical="top" wrapText="1"/>
      <protection locked="0"/>
    </xf>
    <xf numFmtId="0" fontId="2" fillId="9" borderId="27" xfId="0" applyFont="1" applyFill="1" applyBorder="1" applyAlignment="1" applyProtection="1">
      <alignment horizontal="center" vertical="top" wrapText="1"/>
      <protection locked="0"/>
    </xf>
    <xf numFmtId="0" fontId="9" fillId="3" borderId="29" xfId="2" applyFont="1" applyFill="1" applyBorder="1" applyAlignment="1" applyProtection="1">
      <protection locked="0"/>
    </xf>
    <xf numFmtId="0" fontId="9" fillId="3" borderId="36" xfId="2" applyFont="1" applyFill="1" applyBorder="1" applyAlignment="1" applyProtection="1">
      <protection locked="0"/>
    </xf>
    <xf numFmtId="0" fontId="9" fillId="3" borderId="37" xfId="2" applyFont="1" applyFill="1" applyBorder="1" applyAlignment="1" applyProtection="1"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2" fillId="4" borderId="3" xfId="1" applyFont="1" applyFill="1" applyBorder="1" applyAlignment="1" applyProtection="1">
      <alignment horizontal="center" vertical="center"/>
      <protection locked="0"/>
    </xf>
    <xf numFmtId="0" fontId="2" fillId="4" borderId="4" xfId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0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13" xfId="0" applyFont="1" applyFill="1" applyBorder="1" applyAlignment="1" applyProtection="1">
      <alignment horizontal="center" vertical="center" wrapText="1"/>
      <protection locked="0"/>
    </xf>
    <xf numFmtId="0" fontId="5" fillId="7" borderId="25" xfId="0" applyFont="1" applyFill="1" applyBorder="1" applyAlignment="1" applyProtection="1">
      <alignment horizontal="center" vertical="center" wrapText="1"/>
      <protection locked="0"/>
    </xf>
    <xf numFmtId="0" fontId="5" fillId="7" borderId="27" xfId="0" applyFont="1" applyFill="1" applyBorder="1" applyAlignment="1" applyProtection="1">
      <alignment horizontal="center" vertical="center" wrapText="1"/>
      <protection locked="0"/>
    </xf>
    <xf numFmtId="0" fontId="5" fillId="7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1" applyFont="1" applyFill="1" applyBorder="1" applyAlignment="1" applyProtection="1">
      <alignment horizontal="left"/>
      <protection locked="0"/>
    </xf>
    <xf numFmtId="0" fontId="2" fillId="10" borderId="4" xfId="1" applyFont="1" applyFill="1" applyBorder="1" applyAlignment="1" applyProtection="1">
      <alignment horizontal="left"/>
      <protection locked="0"/>
    </xf>
    <xf numFmtId="0" fontId="2" fillId="8" borderId="23" xfId="1" applyFont="1" applyFill="1" applyBorder="1" applyAlignment="1" applyProtection="1">
      <alignment horizontal="left" wrapText="1"/>
      <protection locked="0"/>
    </xf>
    <xf numFmtId="0" fontId="2" fillId="8" borderId="24" xfId="1" applyFont="1" applyFill="1" applyBorder="1" applyAlignment="1" applyProtection="1">
      <alignment horizontal="left" wrapText="1"/>
      <protection locked="0"/>
    </xf>
    <xf numFmtId="0" fontId="2" fillId="0" borderId="33" xfId="0" applyFont="1" applyFill="1" applyBorder="1" applyAlignment="1" applyProtection="1">
      <alignment horizontal="left"/>
      <protection locked="0"/>
    </xf>
    <xf numFmtId="0" fontId="2" fillId="0" borderId="19" xfId="0" applyFont="1" applyFill="1" applyBorder="1" applyAlignment="1" applyProtection="1">
      <alignment horizontal="left"/>
      <protection locked="0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8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</cellXfs>
  <cellStyles count="3">
    <cellStyle name="Dobrá" xfId="1" builtinId="26"/>
    <cellStyle name="Normálna" xfId="0" builtinId="0"/>
    <cellStyle name="normální_Směny plán 2004_II" xfId="2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A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1333500</xdr:rowOff>
    </xdr:from>
    <xdr:to>
      <xdr:col>24</xdr:col>
      <xdr:colOff>181792</xdr:colOff>
      <xdr:row>8</xdr:row>
      <xdr:rowOff>158609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1333500"/>
          <a:ext cx="6268267" cy="16826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erova/AppData/Local/Temp/Temp1_Prirucka-pre-prijimatela-POO_verzia-1_1-1%20(1).zip/Prirucka%20pre%20prijimatela%20POO_verzia%201_1/PpP%20POO%20v1_1/Pr&#237;lohy/pr&#237;loha%20&#269;.%203%20-%20Zjednodu&#353;en&#253;%20mesa&#269;n&#253;%20pracovn&#253;%20v&#253;ka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covný výkaz"/>
      <sheetName val="Návod na používanie PV"/>
      <sheetName val="Hárok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19"/>
  <sheetViews>
    <sheetView tabSelected="1" zoomScaleNormal="100" workbookViewId="0">
      <selection activeCell="G22" sqref="G22"/>
    </sheetView>
  </sheetViews>
  <sheetFormatPr defaultColWidth="9.140625" defaultRowHeight="15" x14ac:dyDescent="0.25"/>
  <cols>
    <col min="1" max="1" width="32" style="32" customWidth="1"/>
    <col min="2" max="2" width="26.42578125" style="32" customWidth="1"/>
    <col min="3" max="33" width="5.7109375" style="32" customWidth="1"/>
    <col min="34" max="34" width="15.5703125" style="32" customWidth="1"/>
    <col min="35" max="35" width="15.85546875" style="32" customWidth="1"/>
    <col min="36" max="36" width="2.7109375" style="32" customWidth="1"/>
    <col min="37" max="37" width="3.7109375" style="32" customWidth="1"/>
    <col min="38" max="38" width="11.7109375" style="32" customWidth="1"/>
    <col min="39" max="39" width="0.42578125" style="32" customWidth="1"/>
    <col min="40" max="40" width="8.85546875" style="32" customWidth="1"/>
    <col min="41" max="16384" width="9.140625" style="32"/>
  </cols>
  <sheetData>
    <row r="1" spans="1:40" s="2" customFormat="1" ht="15.75" customHeight="1" thickBot="1" x14ac:dyDescent="0.3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1"/>
      <c r="AK1" s="1"/>
      <c r="AM1" s="1"/>
      <c r="AN1" s="1"/>
    </row>
    <row r="2" spans="1:40" s="2" customFormat="1" x14ac:dyDescent="0.25">
      <c r="A2" s="95" t="s">
        <v>48</v>
      </c>
      <c r="B2" s="96"/>
      <c r="C2" s="3"/>
      <c r="D2" s="3"/>
      <c r="E2" s="3"/>
      <c r="F2" s="3"/>
      <c r="G2" s="3"/>
      <c r="H2" s="3"/>
      <c r="I2" s="3"/>
      <c r="J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40" s="2" customFormat="1" x14ac:dyDescent="0.25">
      <c r="A3" s="64" t="s">
        <v>49</v>
      </c>
      <c r="B3" s="4"/>
      <c r="C3" s="3"/>
      <c r="D3" s="3"/>
      <c r="E3" s="3"/>
      <c r="F3" s="3"/>
      <c r="G3" s="3"/>
      <c r="H3" s="3"/>
      <c r="I3" s="3"/>
      <c r="J3" s="3"/>
      <c r="K3" s="3"/>
      <c r="L3" s="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M3" s="3"/>
      <c r="AN3" s="3"/>
    </row>
    <row r="4" spans="1:40" s="2" customFormat="1" x14ac:dyDescent="0.25">
      <c r="A4" s="64" t="s">
        <v>0</v>
      </c>
      <c r="B4" s="4" t="s">
        <v>39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M4" s="3"/>
      <c r="AN4" s="3"/>
    </row>
    <row r="5" spans="1:40" s="2" customFormat="1" x14ac:dyDescent="0.25">
      <c r="A5" s="64" t="s">
        <v>2</v>
      </c>
      <c r="B5" s="4">
        <v>2023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M5" s="3"/>
      <c r="AN5" s="3"/>
    </row>
    <row r="6" spans="1:40" s="2" customFormat="1" x14ac:dyDescent="0.25">
      <c r="A6" s="65"/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M6" s="3"/>
      <c r="AN6" s="3"/>
    </row>
    <row r="7" spans="1:40" s="2" customFormat="1" ht="36.75" x14ac:dyDescent="0.25">
      <c r="A7" s="61" t="s">
        <v>58</v>
      </c>
      <c r="B7" s="66" t="s">
        <v>51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M7" s="3"/>
      <c r="AN7" s="3"/>
    </row>
    <row r="8" spans="1:40" s="2" customFormat="1" x14ac:dyDescent="0.25">
      <c r="A8" s="62" t="s">
        <v>3</v>
      </c>
      <c r="B8" s="6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M8" s="3"/>
      <c r="AN8" s="3"/>
    </row>
    <row r="9" spans="1:40" s="2" customFormat="1" ht="15.75" thickBot="1" x14ac:dyDescent="0.3">
      <c r="A9" s="62" t="s">
        <v>5</v>
      </c>
      <c r="B9" s="7" t="s">
        <v>59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M9" s="3"/>
      <c r="AN9" s="3"/>
    </row>
    <row r="10" spans="1:40" s="2" customFormat="1" x14ac:dyDescent="0.25">
      <c r="A10" s="63" t="s">
        <v>6</v>
      </c>
      <c r="B10" s="17" t="s">
        <v>10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M10" s="3"/>
      <c r="AN10" s="3"/>
    </row>
    <row r="11" spans="1:40" s="2" customFormat="1" x14ac:dyDescent="0.25">
      <c r="A11" s="63" t="s">
        <v>50</v>
      </c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M11" s="3"/>
      <c r="AN11" s="3"/>
    </row>
    <row r="12" spans="1:40" s="2" customFormat="1" x14ac:dyDescent="0.25">
      <c r="A12" s="63" t="s">
        <v>54</v>
      </c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M12" s="3"/>
      <c r="AN12" s="3"/>
    </row>
    <row r="13" spans="1:40" s="2" customFormat="1" ht="15.75" customHeight="1" thickBot="1" x14ac:dyDescent="0.3">
      <c r="B13" s="8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8"/>
      <c r="AK13" s="8"/>
      <c r="AM13" s="8"/>
      <c r="AN13" s="8"/>
    </row>
    <row r="14" spans="1:40" s="2" customFormat="1" ht="15.75" customHeight="1" thickBot="1" x14ac:dyDescent="0.3">
      <c r="A14" s="86" t="s">
        <v>7</v>
      </c>
      <c r="B14" s="87"/>
      <c r="C14" s="9">
        <v>1</v>
      </c>
      <c r="D14" s="10">
        <v>2</v>
      </c>
      <c r="E14" s="10">
        <v>3</v>
      </c>
      <c r="F14" s="10">
        <v>4</v>
      </c>
      <c r="G14" s="10">
        <v>5</v>
      </c>
      <c r="H14" s="10">
        <v>6</v>
      </c>
      <c r="I14" s="10">
        <v>7</v>
      </c>
      <c r="J14" s="10">
        <v>8</v>
      </c>
      <c r="K14" s="10">
        <v>9</v>
      </c>
      <c r="L14" s="10">
        <v>10</v>
      </c>
      <c r="M14" s="10">
        <v>11</v>
      </c>
      <c r="N14" s="10">
        <v>12</v>
      </c>
      <c r="O14" s="10">
        <v>13</v>
      </c>
      <c r="P14" s="10">
        <v>14</v>
      </c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  <c r="X14" s="10">
        <v>22</v>
      </c>
      <c r="Y14" s="10">
        <v>23</v>
      </c>
      <c r="Z14" s="10">
        <v>24</v>
      </c>
      <c r="AA14" s="10">
        <v>25</v>
      </c>
      <c r="AB14" s="10">
        <v>26</v>
      </c>
      <c r="AC14" s="10">
        <v>27</v>
      </c>
      <c r="AD14" s="10">
        <v>28</v>
      </c>
      <c r="AE14" s="10">
        <f>IF(DAY(DATE($B$5,AV97+1,0))=28,"",29)</f>
        <v>29</v>
      </c>
      <c r="AF14" s="10">
        <f>IF(OR(DAY(DATE($B$5,$AV$97+1,0))=28,DAY(DATE($B$5,$AV$97+1,0))=29),"",IF(DAY(DATE($B$5,$AV$97+1,0))=29,"",30))</f>
        <v>30</v>
      </c>
      <c r="AG14" s="11">
        <f>IF(OR(DAY(DATE($B$5,$AV$97+1,0))=29,DAY(DATE($B$5,$AV$97+1,0))=30),"",IF(DAY(DATE($B$5,$AV$97+1,0))=30,"",31))</f>
        <v>31</v>
      </c>
      <c r="AH14" s="88" t="s">
        <v>8</v>
      </c>
      <c r="AI14" s="90" t="s">
        <v>9</v>
      </c>
    </row>
    <row r="15" spans="1:40" s="2" customFormat="1" ht="30" customHeight="1" thickBot="1" x14ac:dyDescent="0.3">
      <c r="A15" s="12"/>
      <c r="B15" s="13"/>
      <c r="C15" s="14">
        <f t="shared" ref="C15:AE15" si="0">(DATE($B$5,$AV$97,C14))</f>
        <v>45108</v>
      </c>
      <c r="D15" s="14">
        <f t="shared" si="0"/>
        <v>45109</v>
      </c>
      <c r="E15" s="14">
        <f t="shared" si="0"/>
        <v>45110</v>
      </c>
      <c r="F15" s="14">
        <f t="shared" si="0"/>
        <v>45111</v>
      </c>
      <c r="G15" s="14">
        <f t="shared" si="0"/>
        <v>45112</v>
      </c>
      <c r="H15" s="14">
        <f t="shared" si="0"/>
        <v>45113</v>
      </c>
      <c r="I15" s="14">
        <f t="shared" si="0"/>
        <v>45114</v>
      </c>
      <c r="J15" s="14">
        <f t="shared" si="0"/>
        <v>45115</v>
      </c>
      <c r="K15" s="14">
        <f t="shared" si="0"/>
        <v>45116</v>
      </c>
      <c r="L15" s="14">
        <f t="shared" si="0"/>
        <v>45117</v>
      </c>
      <c r="M15" s="14">
        <f t="shared" si="0"/>
        <v>45118</v>
      </c>
      <c r="N15" s="14">
        <f t="shared" si="0"/>
        <v>45119</v>
      </c>
      <c r="O15" s="14">
        <f t="shared" si="0"/>
        <v>45120</v>
      </c>
      <c r="P15" s="14">
        <f t="shared" si="0"/>
        <v>45121</v>
      </c>
      <c r="Q15" s="14">
        <f t="shared" si="0"/>
        <v>45122</v>
      </c>
      <c r="R15" s="14">
        <f t="shared" si="0"/>
        <v>45123</v>
      </c>
      <c r="S15" s="14">
        <f t="shared" si="0"/>
        <v>45124</v>
      </c>
      <c r="T15" s="14">
        <f t="shared" si="0"/>
        <v>45125</v>
      </c>
      <c r="U15" s="14">
        <f t="shared" si="0"/>
        <v>45126</v>
      </c>
      <c r="V15" s="14">
        <f t="shared" si="0"/>
        <v>45127</v>
      </c>
      <c r="W15" s="14">
        <f t="shared" si="0"/>
        <v>45128</v>
      </c>
      <c r="X15" s="14">
        <f t="shared" si="0"/>
        <v>45129</v>
      </c>
      <c r="Y15" s="14">
        <f t="shared" si="0"/>
        <v>45130</v>
      </c>
      <c r="Z15" s="14">
        <f t="shared" si="0"/>
        <v>45131</v>
      </c>
      <c r="AA15" s="14">
        <f t="shared" si="0"/>
        <v>45132</v>
      </c>
      <c r="AB15" s="14">
        <f t="shared" si="0"/>
        <v>45133</v>
      </c>
      <c r="AC15" s="14">
        <f t="shared" si="0"/>
        <v>45134</v>
      </c>
      <c r="AD15" s="14">
        <f t="shared" si="0"/>
        <v>45135</v>
      </c>
      <c r="AE15" s="14">
        <f t="shared" si="0"/>
        <v>45136</v>
      </c>
      <c r="AF15" s="15">
        <f>IF(ISERROR(DATE($B$5,$AV$97,AF14)),"",(DATE($B$5,$AV$97,AF14)))</f>
        <v>45137</v>
      </c>
      <c r="AG15" s="16" t="str">
        <f>IF(ISERROR(DATE($B$5,#REF!,AG14)),"",(DATE($B$5,#REF!,AG14)))</f>
        <v/>
      </c>
      <c r="AH15" s="89"/>
      <c r="AI15" s="91"/>
    </row>
    <row r="16" spans="1:40" s="2" customFormat="1" ht="30" customHeight="1" thickBot="1" x14ac:dyDescent="0.3">
      <c r="A16" s="97" t="s">
        <v>55</v>
      </c>
      <c r="B16" s="98"/>
      <c r="C16" s="18"/>
      <c r="D16" s="19"/>
      <c r="E16" s="19"/>
      <c r="F16" s="19"/>
      <c r="G16" s="19"/>
      <c r="H16" s="19"/>
      <c r="I16" s="20"/>
      <c r="J16" s="20"/>
      <c r="K16" s="20"/>
      <c r="L16" s="19"/>
      <c r="M16" s="19"/>
      <c r="N16" s="20"/>
      <c r="O16" s="20"/>
      <c r="P16" s="20"/>
      <c r="Q16" s="20"/>
      <c r="R16" s="20"/>
      <c r="S16" s="19"/>
      <c r="T16" s="19"/>
      <c r="U16" s="19"/>
      <c r="V16" s="20"/>
      <c r="W16" s="20"/>
      <c r="X16" s="20">
        <v>8</v>
      </c>
      <c r="Y16" s="20"/>
      <c r="Z16" s="19">
        <v>8</v>
      </c>
      <c r="AA16" s="19"/>
      <c r="AB16" s="19"/>
      <c r="AC16" s="20">
        <v>8</v>
      </c>
      <c r="AD16" s="20"/>
      <c r="AE16" s="20"/>
      <c r="AF16" s="19"/>
      <c r="AG16" s="19"/>
      <c r="AH16" s="21">
        <f>SUM(C16:AG16)</f>
        <v>24</v>
      </c>
      <c r="AI16" s="22">
        <f>ROUNDDOWN($AH$16/8,2)</f>
        <v>3</v>
      </c>
      <c r="AL16" s="23"/>
    </row>
    <row r="17" spans="1:49" s="2" customFormat="1" ht="27" customHeight="1" thickBot="1" x14ac:dyDescent="0.3">
      <c r="A17" s="99" t="s">
        <v>11</v>
      </c>
      <c r="B17" s="100"/>
      <c r="C17" s="24">
        <f t="shared" ref="C17:AH17" si="1">SUM(C16:C16)</f>
        <v>0</v>
      </c>
      <c r="D17" s="25">
        <f t="shared" si="1"/>
        <v>0</v>
      </c>
      <c r="E17" s="25">
        <f t="shared" si="1"/>
        <v>0</v>
      </c>
      <c r="F17" s="25">
        <f t="shared" si="1"/>
        <v>0</v>
      </c>
      <c r="G17" s="25">
        <f t="shared" si="1"/>
        <v>0</v>
      </c>
      <c r="H17" s="25">
        <f t="shared" si="1"/>
        <v>0</v>
      </c>
      <c r="I17" s="25">
        <f t="shared" si="1"/>
        <v>0</v>
      </c>
      <c r="J17" s="25">
        <f t="shared" si="1"/>
        <v>0</v>
      </c>
      <c r="K17" s="25">
        <f t="shared" si="1"/>
        <v>0</v>
      </c>
      <c r="L17" s="25">
        <f t="shared" si="1"/>
        <v>0</v>
      </c>
      <c r="M17" s="25">
        <f t="shared" si="1"/>
        <v>0</v>
      </c>
      <c r="N17" s="25">
        <f t="shared" si="1"/>
        <v>0</v>
      </c>
      <c r="O17" s="25">
        <f t="shared" si="1"/>
        <v>0</v>
      </c>
      <c r="P17" s="25">
        <f t="shared" si="1"/>
        <v>0</v>
      </c>
      <c r="Q17" s="25">
        <f t="shared" si="1"/>
        <v>0</v>
      </c>
      <c r="R17" s="25">
        <f t="shared" si="1"/>
        <v>0</v>
      </c>
      <c r="S17" s="25">
        <f t="shared" si="1"/>
        <v>0</v>
      </c>
      <c r="T17" s="25">
        <f t="shared" si="1"/>
        <v>0</v>
      </c>
      <c r="U17" s="25">
        <f t="shared" si="1"/>
        <v>0</v>
      </c>
      <c r="V17" s="25">
        <f t="shared" si="1"/>
        <v>0</v>
      </c>
      <c r="W17" s="25">
        <f t="shared" si="1"/>
        <v>0</v>
      </c>
      <c r="X17" s="25">
        <f t="shared" si="1"/>
        <v>8</v>
      </c>
      <c r="Y17" s="25">
        <f t="shared" si="1"/>
        <v>0</v>
      </c>
      <c r="Z17" s="25">
        <f t="shared" si="1"/>
        <v>8</v>
      </c>
      <c r="AA17" s="25">
        <f t="shared" si="1"/>
        <v>0</v>
      </c>
      <c r="AB17" s="25">
        <f t="shared" si="1"/>
        <v>0</v>
      </c>
      <c r="AC17" s="25">
        <f t="shared" si="1"/>
        <v>8</v>
      </c>
      <c r="AD17" s="25">
        <f t="shared" si="1"/>
        <v>0</v>
      </c>
      <c r="AE17" s="25">
        <f t="shared" si="1"/>
        <v>0</v>
      </c>
      <c r="AF17" s="25">
        <f t="shared" si="1"/>
        <v>0</v>
      </c>
      <c r="AG17" s="26">
        <f t="shared" si="1"/>
        <v>0</v>
      </c>
      <c r="AH17" s="27">
        <f t="shared" si="1"/>
        <v>24</v>
      </c>
      <c r="AI17" s="28">
        <f>ROUNDDOWN(AH17/8,2)</f>
        <v>3</v>
      </c>
    </row>
    <row r="18" spans="1:49" s="2" customFormat="1" ht="27" customHeight="1" x14ac:dyDescent="0.25">
      <c r="A18" s="29"/>
      <c r="B18" s="29"/>
      <c r="C18" s="30"/>
      <c r="D18" s="30"/>
      <c r="E18" s="30"/>
      <c r="F18" s="30"/>
      <c r="G18" s="29"/>
      <c r="H18" s="29"/>
      <c r="I18" s="30"/>
      <c r="J18" s="30"/>
      <c r="K18" s="30"/>
      <c r="L18" s="30"/>
      <c r="M18" s="29"/>
      <c r="N18" s="29"/>
      <c r="O18" s="30"/>
      <c r="P18" s="30"/>
      <c r="Q18" s="30"/>
      <c r="R18" s="30"/>
      <c r="S18" s="29"/>
      <c r="T18" s="29"/>
      <c r="U18" s="30"/>
      <c r="V18" s="30"/>
      <c r="W18" s="30"/>
      <c r="X18" s="30"/>
      <c r="Y18" s="29"/>
      <c r="Z18" s="29"/>
      <c r="AA18" s="30"/>
      <c r="AB18" s="30"/>
      <c r="AC18" s="30"/>
      <c r="AD18" s="30"/>
      <c r="AE18" s="29"/>
      <c r="AF18" s="29"/>
      <c r="AG18" s="30"/>
      <c r="AH18" s="30"/>
      <c r="AI18" s="30"/>
    </row>
    <row r="19" spans="1:49" s="2" customFormat="1" x14ac:dyDescent="0.25">
      <c r="A19" s="29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49" s="2" customFormat="1" ht="15.75" thickBot="1" x14ac:dyDescent="0.3">
      <c r="A20" s="31"/>
      <c r="B20" s="29"/>
      <c r="C20" s="30"/>
      <c r="D20" s="30"/>
      <c r="E20" s="30"/>
      <c r="F20" s="30"/>
      <c r="G20" s="30"/>
      <c r="H20" s="30"/>
      <c r="I20" s="30"/>
      <c r="J20" s="30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49" s="2" customFormat="1" ht="15.75" customHeight="1" thickBot="1" x14ac:dyDescent="0.3">
      <c r="A21" s="92" t="s">
        <v>12</v>
      </c>
      <c r="B21" s="93"/>
      <c r="C21" s="32"/>
      <c r="D21" s="32"/>
      <c r="E21" s="32"/>
      <c r="F21" s="32"/>
      <c r="G21" s="32"/>
      <c r="H21" s="32"/>
      <c r="I21" s="32"/>
      <c r="J21" s="92" t="s">
        <v>53</v>
      </c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  <c r="AI21" s="32"/>
      <c r="AJ21" s="33"/>
      <c r="AK21" s="33"/>
      <c r="AM21" s="33"/>
      <c r="AN21" s="33"/>
    </row>
    <row r="22" spans="1:49" s="2" customFormat="1" ht="21" customHeight="1" x14ac:dyDescent="0.25">
      <c r="A22" s="34" t="s">
        <v>56</v>
      </c>
      <c r="B22" s="35"/>
      <c r="C22" s="32"/>
      <c r="D22" s="32"/>
      <c r="E22" s="32"/>
      <c r="F22" s="32"/>
      <c r="G22" s="32"/>
      <c r="H22" s="32"/>
      <c r="I22" s="3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5"/>
      <c r="AI22" s="32"/>
      <c r="AJ22" s="36"/>
      <c r="AK22" s="36"/>
      <c r="AM22" s="36"/>
      <c r="AN22" s="36"/>
    </row>
    <row r="23" spans="1:49" s="2" customFormat="1" x14ac:dyDescent="0.25">
      <c r="A23" s="37" t="s">
        <v>13</v>
      </c>
      <c r="B23" s="38"/>
      <c r="C23" s="32"/>
      <c r="D23" s="32"/>
      <c r="E23" s="32"/>
      <c r="F23" s="32"/>
      <c r="G23" s="32"/>
      <c r="H23" s="32"/>
      <c r="I23" s="32"/>
      <c r="J23" s="106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8"/>
      <c r="AI23" s="32"/>
      <c r="AJ23" s="36"/>
      <c r="AK23" s="36"/>
      <c r="AM23" s="36"/>
      <c r="AN23" s="36"/>
    </row>
    <row r="24" spans="1:49" s="2" customFormat="1" ht="15.75" thickBot="1" x14ac:dyDescent="0.3">
      <c r="A24" s="39" t="s">
        <v>14</v>
      </c>
      <c r="B24" s="40"/>
      <c r="C24" s="32"/>
      <c r="D24" s="32"/>
      <c r="E24" s="32"/>
      <c r="F24" s="32"/>
      <c r="G24" s="32"/>
      <c r="H24" s="32"/>
      <c r="I24" s="32"/>
      <c r="J24" s="106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8"/>
      <c r="AI24" s="32"/>
      <c r="AJ24" s="3"/>
      <c r="AK24" s="3"/>
      <c r="AM24" s="3"/>
      <c r="AN24" s="3"/>
    </row>
    <row r="25" spans="1:49" s="2" customFormat="1" ht="15.75" thickBot="1" x14ac:dyDescent="0.3">
      <c r="A25" s="41" t="s">
        <v>57</v>
      </c>
      <c r="B25" s="42">
        <f>SUM(B22:B24)</f>
        <v>0</v>
      </c>
      <c r="C25" s="32"/>
      <c r="D25" s="32"/>
      <c r="E25" s="32"/>
      <c r="F25" s="32"/>
      <c r="G25" s="32"/>
      <c r="H25" s="32"/>
      <c r="I25" s="32"/>
      <c r="J25" s="106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8"/>
      <c r="AI25" s="45"/>
      <c r="AJ25" s="3"/>
      <c r="AK25" s="3"/>
      <c r="AM25" s="3"/>
      <c r="AN25" s="3"/>
    </row>
    <row r="26" spans="1:49" s="2" customFormat="1" ht="21" customHeight="1" x14ac:dyDescent="0.25">
      <c r="A26" s="43" t="s">
        <v>15</v>
      </c>
      <c r="B26" s="44"/>
      <c r="C26" s="32"/>
      <c r="D26" s="32"/>
      <c r="E26" s="32"/>
      <c r="F26" s="32"/>
      <c r="G26" s="32"/>
      <c r="H26" s="45"/>
      <c r="I26" s="45"/>
      <c r="J26" s="106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8"/>
      <c r="AI26" s="32"/>
      <c r="AJ26" s="3"/>
      <c r="AK26" s="3"/>
      <c r="AM26" s="3"/>
      <c r="AN26" s="3"/>
    </row>
    <row r="27" spans="1:49" s="2" customFormat="1" ht="38.25" customHeight="1" thickBot="1" x14ac:dyDescent="0.3">
      <c r="A27" s="46" t="s">
        <v>16</v>
      </c>
      <c r="B27" s="47"/>
      <c r="C27" s="32"/>
      <c r="D27" s="32"/>
      <c r="E27" s="32"/>
      <c r="F27" s="32"/>
      <c r="G27" s="32"/>
      <c r="H27" s="32"/>
      <c r="I27" s="32"/>
      <c r="J27" s="106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8"/>
      <c r="AI27" s="45"/>
      <c r="AJ27" s="3"/>
      <c r="AK27" s="3"/>
      <c r="AM27" s="3"/>
      <c r="AN27" s="3"/>
    </row>
    <row r="28" spans="1:49" s="2" customFormat="1" ht="21" customHeight="1" x14ac:dyDescent="0.25">
      <c r="A28" s="43" t="s">
        <v>15</v>
      </c>
      <c r="B28" s="44"/>
      <c r="C28" s="32"/>
      <c r="D28" s="32"/>
      <c r="E28" s="32"/>
      <c r="F28" s="32"/>
      <c r="G28" s="32"/>
      <c r="H28" s="45"/>
      <c r="I28" s="45"/>
      <c r="J28" s="106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32"/>
      <c r="AJ28" s="3"/>
      <c r="AK28" s="3"/>
      <c r="AM28" s="3"/>
      <c r="AN28" s="3"/>
    </row>
    <row r="29" spans="1:49" s="2" customFormat="1" ht="38.25" customHeight="1" thickBot="1" x14ac:dyDescent="0.3">
      <c r="A29" s="48" t="s">
        <v>17</v>
      </c>
      <c r="B29" s="49"/>
      <c r="C29" s="32"/>
      <c r="D29" s="32"/>
      <c r="E29" s="32"/>
      <c r="F29" s="32"/>
      <c r="G29" s="32"/>
      <c r="H29" s="32"/>
      <c r="I29" s="32"/>
      <c r="J29" s="109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32"/>
      <c r="AJ29" s="3"/>
      <c r="AK29" s="3"/>
      <c r="AM29" s="3"/>
      <c r="AN29" s="3"/>
    </row>
    <row r="30" spans="1:49" s="2" customFormat="1" ht="15.75" thickBot="1" x14ac:dyDescent="0.3">
      <c r="A30" s="50"/>
      <c r="B30" s="50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49" s="2" customFormat="1" ht="144" customHeight="1" thickBot="1" x14ac:dyDescent="0.3">
      <c r="A31" s="51" t="s">
        <v>18</v>
      </c>
      <c r="B31" s="76" t="s">
        <v>19</v>
      </c>
      <c r="C31" s="77"/>
      <c r="D31" s="77"/>
      <c r="E31" s="78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</row>
    <row r="32" spans="1:49" ht="15.75" customHeight="1" thickBot="1" x14ac:dyDescent="0.3">
      <c r="A32" s="79" t="s">
        <v>52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1"/>
    </row>
    <row r="51" spans="6:6" x14ac:dyDescent="0.25">
      <c r="F51" s="52"/>
    </row>
    <row r="94" spans="46:46" x14ac:dyDescent="0.25">
      <c r="AT94" s="32">
        <v>2016</v>
      </c>
    </row>
    <row r="95" spans="46:46" x14ac:dyDescent="0.25">
      <c r="AT95" s="32">
        <v>2017</v>
      </c>
    </row>
    <row r="96" spans="46:46" x14ac:dyDescent="0.25">
      <c r="AT96" s="32">
        <v>2018</v>
      </c>
    </row>
    <row r="97" spans="46:54" x14ac:dyDescent="0.25">
      <c r="AT97" s="32">
        <v>2019</v>
      </c>
      <c r="AV97" s="32">
        <f>MONTH(DATEVALUE(B4&amp;" 1"))</f>
        <v>7</v>
      </c>
      <c r="AW97" s="82" t="s">
        <v>20</v>
      </c>
      <c r="AX97" s="83"/>
      <c r="AY97" s="83"/>
      <c r="AZ97" s="83"/>
      <c r="BA97" s="84"/>
      <c r="BB97" s="53">
        <f>DATE($B$5,1,1)</f>
        <v>44927</v>
      </c>
    </row>
    <row r="98" spans="46:54" x14ac:dyDescent="0.25">
      <c r="AT98" s="32">
        <v>2020</v>
      </c>
      <c r="AW98" s="82" t="s">
        <v>21</v>
      </c>
      <c r="AX98" s="83"/>
      <c r="AY98" s="83"/>
      <c r="AZ98" s="83"/>
      <c r="BA98" s="84"/>
      <c r="BB98" s="53">
        <f>DATE($B$5,1,6)</f>
        <v>44932</v>
      </c>
    </row>
    <row r="99" spans="46:54" x14ac:dyDescent="0.25">
      <c r="AT99" s="32">
        <v>2021</v>
      </c>
      <c r="AW99" s="54" t="s">
        <v>22</v>
      </c>
      <c r="AX99" s="55"/>
      <c r="AY99" s="55"/>
      <c r="AZ99" s="55"/>
      <c r="BA99" s="56"/>
      <c r="BB99" s="53">
        <f>BB100-3</f>
        <v>45023</v>
      </c>
    </row>
    <row r="100" spans="46:54" x14ac:dyDescent="0.25">
      <c r="AT100" s="32">
        <v>2022</v>
      </c>
      <c r="AW100" s="54" t="s">
        <v>23</v>
      </c>
      <c r="AX100" s="55"/>
      <c r="AY100" s="55"/>
      <c r="AZ100" s="55"/>
      <c r="BA100" s="56"/>
      <c r="BB100" s="53">
        <f>DOLLAR(("4/"&amp;B5)/7+MOD(19*MOD($B$5,19)-7,30)*14%,)*7-5</f>
        <v>45026</v>
      </c>
    </row>
    <row r="101" spans="46:54" x14ac:dyDescent="0.25">
      <c r="AT101" s="32">
        <v>2023</v>
      </c>
      <c r="AW101" s="54" t="s">
        <v>24</v>
      </c>
      <c r="AX101" s="55"/>
      <c r="AY101" s="55"/>
      <c r="AZ101" s="55"/>
      <c r="BA101" s="56"/>
      <c r="BB101" s="53">
        <f>DATE($B$5,5,1)</f>
        <v>45047</v>
      </c>
    </row>
    <row r="102" spans="46:54" x14ac:dyDescent="0.25">
      <c r="AT102" s="32">
        <v>2024</v>
      </c>
      <c r="AW102" s="54" t="s">
        <v>25</v>
      </c>
      <c r="AX102" s="55"/>
      <c r="AY102" s="55"/>
      <c r="AZ102" s="55"/>
      <c r="BA102" s="56"/>
      <c r="BB102" s="53">
        <f>DATE($B$5,5,8)</f>
        <v>45054</v>
      </c>
    </row>
    <row r="103" spans="46:54" x14ac:dyDescent="0.25">
      <c r="AT103" s="32">
        <v>2025</v>
      </c>
      <c r="AW103" s="54" t="s">
        <v>26</v>
      </c>
      <c r="AX103" s="55"/>
      <c r="AY103" s="55"/>
      <c r="AZ103" s="55"/>
      <c r="BA103" s="56"/>
      <c r="BB103" s="53">
        <f>DATE($B$5,7,5)</f>
        <v>45112</v>
      </c>
    </row>
    <row r="104" spans="46:54" x14ac:dyDescent="0.25">
      <c r="AT104" s="32">
        <v>2026</v>
      </c>
      <c r="AW104" s="54" t="s">
        <v>27</v>
      </c>
      <c r="AX104" s="55"/>
      <c r="AY104" s="55"/>
      <c r="AZ104" s="55"/>
      <c r="BA104" s="56"/>
      <c r="BB104" s="53">
        <f>DATE($B$5,8,29)</f>
        <v>45167</v>
      </c>
    </row>
    <row r="105" spans="46:54" x14ac:dyDescent="0.25">
      <c r="AT105" s="32" t="s">
        <v>28</v>
      </c>
      <c r="AW105" s="54" t="s">
        <v>29</v>
      </c>
      <c r="AX105" s="55"/>
      <c r="AY105" s="55"/>
      <c r="AZ105" s="55"/>
      <c r="BA105" s="56"/>
      <c r="BB105" s="53">
        <f>DATE($B$5,9,1)</f>
        <v>45170</v>
      </c>
    </row>
    <row r="106" spans="46:54" x14ac:dyDescent="0.25">
      <c r="AT106" s="32" t="s">
        <v>30</v>
      </c>
      <c r="AW106" s="54" t="s">
        <v>31</v>
      </c>
      <c r="AX106" s="55"/>
      <c r="AY106" s="55"/>
      <c r="AZ106" s="55"/>
      <c r="BA106" s="56"/>
      <c r="BB106" s="53">
        <f>DATE($B$5,9,15)</f>
        <v>45184</v>
      </c>
    </row>
    <row r="107" spans="46:54" x14ac:dyDescent="0.25">
      <c r="AT107" s="32" t="s">
        <v>32</v>
      </c>
      <c r="AW107" s="54" t="s">
        <v>33</v>
      </c>
      <c r="AX107" s="55"/>
      <c r="AY107" s="55"/>
      <c r="AZ107" s="55"/>
      <c r="BA107" s="56"/>
      <c r="BB107" s="53">
        <f>DATE($B$5,11,1)</f>
        <v>45231</v>
      </c>
    </row>
    <row r="108" spans="46:54" x14ac:dyDescent="0.25">
      <c r="AT108" s="32" t="s">
        <v>34</v>
      </c>
      <c r="AW108" s="54" t="s">
        <v>35</v>
      </c>
      <c r="AX108" s="55"/>
      <c r="AY108" s="55"/>
      <c r="AZ108" s="55"/>
      <c r="BA108" s="56"/>
      <c r="BB108" s="53">
        <f>DATE($B$5,11,17)</f>
        <v>45247</v>
      </c>
    </row>
    <row r="109" spans="46:54" x14ac:dyDescent="0.25">
      <c r="AT109" s="32" t="s">
        <v>36</v>
      </c>
      <c r="AW109" s="54" t="s">
        <v>37</v>
      </c>
      <c r="AX109" s="55"/>
      <c r="AY109" s="55"/>
      <c r="AZ109" s="55"/>
      <c r="BA109" s="56"/>
      <c r="BB109" s="53">
        <f>DATE($B$5,12,24)</f>
        <v>45284</v>
      </c>
    </row>
    <row r="110" spans="46:54" x14ac:dyDescent="0.25">
      <c r="AT110" s="32" t="s">
        <v>38</v>
      </c>
      <c r="AW110" s="54"/>
      <c r="AX110" s="55"/>
      <c r="AY110" s="55"/>
      <c r="AZ110" s="55"/>
      <c r="BA110" s="56"/>
      <c r="BB110" s="53"/>
    </row>
    <row r="111" spans="46:54" x14ac:dyDescent="0.25">
      <c r="AT111" s="32" t="s">
        <v>39</v>
      </c>
      <c r="AW111" s="54" t="s">
        <v>40</v>
      </c>
      <c r="AX111" s="55"/>
      <c r="AY111" s="55"/>
      <c r="AZ111" s="55"/>
      <c r="BA111" s="56"/>
      <c r="BB111" s="53">
        <f>DATE($B$5,12,25)</f>
        <v>45285</v>
      </c>
    </row>
    <row r="112" spans="46:54" ht="15.75" thickBot="1" x14ac:dyDescent="0.3">
      <c r="AT112" s="32" t="s">
        <v>1</v>
      </c>
      <c r="AW112" s="57" t="s">
        <v>41</v>
      </c>
      <c r="AX112" s="58"/>
      <c r="AY112" s="58"/>
      <c r="AZ112" s="58"/>
      <c r="BA112" s="59"/>
      <c r="BB112" s="53">
        <f>DATE($B$5,12,26)</f>
        <v>45286</v>
      </c>
    </row>
    <row r="113" spans="46:46" x14ac:dyDescent="0.25">
      <c r="AT113" s="32" t="s">
        <v>42</v>
      </c>
    </row>
    <row r="114" spans="46:46" x14ac:dyDescent="0.25">
      <c r="AT114" s="32" t="s">
        <v>43</v>
      </c>
    </row>
    <row r="115" spans="46:46" x14ac:dyDescent="0.25">
      <c r="AT115" s="32" t="s">
        <v>44</v>
      </c>
    </row>
    <row r="116" spans="46:46" x14ac:dyDescent="0.25">
      <c r="AT116" s="32" t="s">
        <v>45</v>
      </c>
    </row>
    <row r="118" spans="46:46" x14ac:dyDescent="0.25">
      <c r="AT118" s="60" t="s">
        <v>46</v>
      </c>
    </row>
    <row r="119" spans="46:46" x14ac:dyDescent="0.25">
      <c r="AT119" s="60" t="s">
        <v>47</v>
      </c>
    </row>
  </sheetData>
  <mergeCells count="14">
    <mergeCell ref="A1:AI1"/>
    <mergeCell ref="A14:B14"/>
    <mergeCell ref="AH14:AH15"/>
    <mergeCell ref="AI14:AI15"/>
    <mergeCell ref="A21:B21"/>
    <mergeCell ref="A2:B2"/>
    <mergeCell ref="A16:B16"/>
    <mergeCell ref="A17:B17"/>
    <mergeCell ref="J21:AH21"/>
    <mergeCell ref="B31:E31"/>
    <mergeCell ref="A32:AI32"/>
    <mergeCell ref="AW97:BA97"/>
    <mergeCell ref="AW98:BA98"/>
    <mergeCell ref="J22:AH29"/>
  </mergeCells>
  <conditionalFormatting sqref="C17:AG17 C19:AI19 C20:J20">
    <cfRule type="cellIs" dxfId="3" priority="2" operator="greaterThan">
      <formula>12</formula>
    </cfRule>
  </conditionalFormatting>
  <conditionalFormatting sqref="C14:AG16">
    <cfRule type="expression" dxfId="2" priority="3">
      <formula>OR(WEEKDAY(C$15,2)=6,WEEKDAY(C$15,2)=7)</formula>
    </cfRule>
    <cfRule type="expression" dxfId="1" priority="4">
      <formula>VLOOKUP(C$15,#REF!,1,0)</formula>
    </cfRule>
  </conditionalFormatting>
  <conditionalFormatting sqref="C18:F18 I18:L18 O18:R18 U18:X18 AA18:AD18 AG18:AI18">
    <cfRule type="cellIs" dxfId="0" priority="1" operator="greaterThan">
      <formula>12</formula>
    </cfRule>
  </conditionalFormatting>
  <dataValidations count="3">
    <dataValidation type="list" allowBlank="1" showInputMessage="1" showErrorMessage="1" sqref="C4:G4 AJ3:AK12 AM3:AN12">
      <formula1>#REF!</formula1>
    </dataValidation>
    <dataValidation type="list" allowBlank="1" showInputMessage="1" showErrorMessage="1" sqref="B4">
      <formula1>$AT$105:$AT$116</formula1>
    </dataValidation>
    <dataValidation type="list" allowBlank="1" showInputMessage="1" showErrorMessage="1" sqref="B5:B6">
      <formula1>$AT$94:$AT$104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7:AD26"/>
  <sheetViews>
    <sheetView workbookViewId="0">
      <selection activeCell="F18" sqref="F18:AD18"/>
    </sheetView>
  </sheetViews>
  <sheetFormatPr defaultRowHeight="15" x14ac:dyDescent="0.25"/>
  <sheetData>
    <row r="17" spans="6:30" ht="15.75" thickBot="1" x14ac:dyDescent="0.3"/>
    <row r="18" spans="6:30" ht="15.75" thickBot="1" x14ac:dyDescent="0.3">
      <c r="F18" s="92" t="s">
        <v>53</v>
      </c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3"/>
    </row>
    <row r="19" spans="6:30" x14ac:dyDescent="0.25">
      <c r="F19" s="67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9"/>
    </row>
    <row r="20" spans="6:30" x14ac:dyDescent="0.25">
      <c r="F20" s="70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2"/>
    </row>
    <row r="21" spans="6:30" x14ac:dyDescent="0.25">
      <c r="F21" s="70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2"/>
    </row>
    <row r="22" spans="6:30" x14ac:dyDescent="0.25">
      <c r="F22" s="70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2"/>
    </row>
    <row r="23" spans="6:30" x14ac:dyDescent="0.25">
      <c r="F23" s="70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2"/>
    </row>
    <row r="24" spans="6:30" x14ac:dyDescent="0.25">
      <c r="F24" s="70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2"/>
    </row>
    <row r="25" spans="6:30" x14ac:dyDescent="0.25">
      <c r="F25" s="70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2"/>
    </row>
    <row r="26" spans="6:30" ht="15.75" thickBot="1" x14ac:dyDescent="0.3">
      <c r="F26" s="73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5"/>
    </row>
  </sheetData>
  <mergeCells count="2">
    <mergeCell ref="F18:AD18"/>
    <mergeCell ref="F19:A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>MIRRI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Šešerová, Valentína</dc:creator>
  <cp:lastModifiedBy>Šešerová, Valentína</cp:lastModifiedBy>
  <cp:lastPrinted>2023-08-31T06:47:58Z</cp:lastPrinted>
  <dcterms:created xsi:type="dcterms:W3CDTF">2023-08-31T06:47:05Z</dcterms:created>
  <dcterms:modified xsi:type="dcterms:W3CDTF">2023-09-04T06:40:50Z</dcterms:modified>
</cp:coreProperties>
</file>