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+xml"/>
  <Override PartName="/xl/tables/table2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4.xml" ContentType="application/vnd.openxmlformats-officedocument.themeOverrid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6.xml" ContentType="application/vnd.openxmlformats-officedocument.themeOverride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fedor\Desktop\práca 2024\Hodnotenie EŠIF_Pitoňák\Recenzne_2.kolo_štandardné\zapracovanie pripomienok\"/>
    </mc:Choice>
  </mc:AlternateContent>
  <xr:revisionPtr revIDLastSave="0" documentId="13_ncr:1_{2538E01C-9FBA-4169-9875-B5A5F3BC9697}" xr6:coauthVersionLast="47" xr6:coauthVersionMax="47" xr10:uidLastSave="{00000000-0000-0000-0000-000000000000}"/>
  <bookViews>
    <workbookView xWindow="25080" yWindow="-120" windowWidth="25440" windowHeight="15270" tabRatio="825" xr2:uid="{00000000-000D-0000-FFFF-FFFF00000000}"/>
  </bookViews>
  <sheets>
    <sheet name="OBSAH" sheetId="1" r:id="rId1"/>
    <sheet name="Mapa 1" sheetId="9" r:id="rId2"/>
    <sheet name="Mapa 2" sheetId="32" r:id="rId3"/>
    <sheet name="Mapa 3" sheetId="83" r:id="rId4"/>
    <sheet name="Mapa 4" sheetId="84" r:id="rId5"/>
    <sheet name="Graf 1" sheetId="45" r:id="rId6"/>
    <sheet name="Graf 2" sheetId="31" r:id="rId7"/>
    <sheet name="Graf 3" sheetId="55" r:id="rId8"/>
    <sheet name="Graf 4" sheetId="63" r:id="rId9"/>
    <sheet name="Graf 5" sheetId="64" r:id="rId10"/>
    <sheet name="Graf 6" sheetId="65" r:id="rId11"/>
    <sheet name="Graf 7" sheetId="66" r:id="rId12"/>
    <sheet name="Graf 8" sheetId="50" r:id="rId13"/>
    <sheet name="Graf 9" sheetId="67" r:id="rId14"/>
    <sheet name="Graf 10" sheetId="68" r:id="rId15"/>
    <sheet name="Graf 11" sheetId="69" r:id="rId16"/>
    <sheet name="Graf 12" sheetId="71" r:id="rId17"/>
    <sheet name="Graf 13" sheetId="72" r:id="rId18"/>
    <sheet name="Graf 14" sheetId="73" r:id="rId19"/>
    <sheet name="Graf 15" sheetId="74" r:id="rId20"/>
    <sheet name="Graf 16" sheetId="75" r:id="rId21"/>
    <sheet name="Graf 17" sheetId="76" r:id="rId22"/>
    <sheet name="Graf 18" sheetId="79" r:id="rId23"/>
    <sheet name="Graf 19" sheetId="80" r:id="rId24"/>
    <sheet name="Tabuľka 1" sheetId="56" r:id="rId25"/>
    <sheet name="Tabuľka 2" sheetId="57" r:id="rId26"/>
    <sheet name="Tabuľka 3" sheetId="58" r:id="rId27"/>
    <sheet name="Tabuľka 4" sheetId="59" r:id="rId28"/>
    <sheet name="Tabuľka 5" sheetId="60" r:id="rId29"/>
    <sheet name="Tabuľka 6" sheetId="61" r:id="rId30"/>
    <sheet name="Tabuľka 7" sheetId="62" r:id="rId31"/>
  </sheets>
  <definedNames>
    <definedName name="_xlnm._FilterDatabase" localSheetId="22" hidden="1">'Graf 18'!$A$4:$E$4</definedName>
    <definedName name="_xlnm._FilterDatabase" localSheetId="23" hidden="1">'Graf 19'!$A$4:$E$4</definedName>
    <definedName name="_xlnm._FilterDatabase" localSheetId="3" hidden="1">'Mapa 3'!$A$4:$C$4</definedName>
    <definedName name="_xlnm._FilterDatabase" localSheetId="4" hidden="1">'Mapa 4'!$A$4:$C$4</definedName>
    <definedName name="_xlnm._FilterDatabase" localSheetId="25" hidden="1">'Tabuľka 2'!$B$28:$C$28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57" l="1"/>
  <c r="H26" i="57" s="1"/>
  <c r="M21" i="57"/>
  <c r="L21" i="57"/>
  <c r="K21" i="57"/>
  <c r="J21" i="57"/>
  <c r="I21" i="57"/>
  <c r="H21" i="57"/>
  <c r="G21" i="57"/>
  <c r="F21" i="57"/>
  <c r="E21" i="57"/>
  <c r="D21" i="57"/>
  <c r="N20" i="57"/>
  <c r="M20" i="57"/>
  <c r="L20" i="57"/>
  <c r="K20" i="57"/>
  <c r="J20" i="57"/>
  <c r="I20" i="57"/>
  <c r="H20" i="57"/>
  <c r="G20" i="57"/>
  <c r="F20" i="57"/>
  <c r="E20" i="57"/>
  <c r="D20" i="57"/>
  <c r="N19" i="57"/>
  <c r="G26" i="57" s="1"/>
  <c r="M19" i="57"/>
  <c r="L19" i="57"/>
  <c r="K19" i="57"/>
  <c r="J19" i="57"/>
  <c r="I19" i="57"/>
  <c r="H19" i="57"/>
  <c r="G19" i="57"/>
  <c r="F19" i="57"/>
  <c r="E19" i="57"/>
  <c r="D19" i="57"/>
  <c r="N18" i="57"/>
  <c r="M18" i="57"/>
  <c r="L18" i="57"/>
  <c r="K18" i="57"/>
  <c r="J18" i="57"/>
  <c r="I18" i="57"/>
  <c r="H18" i="57"/>
  <c r="G18" i="57"/>
  <c r="F18" i="57"/>
  <c r="E18" i="57"/>
  <c r="D18" i="57"/>
  <c r="N17" i="57"/>
  <c r="M17" i="57"/>
  <c r="L17" i="57"/>
  <c r="K17" i="57"/>
  <c r="J17" i="57"/>
  <c r="I17" i="57"/>
  <c r="H17" i="57"/>
  <c r="G17" i="57"/>
  <c r="F17" i="57"/>
  <c r="E17" i="57"/>
  <c r="D17" i="57"/>
  <c r="N16" i="57"/>
  <c r="M16" i="57"/>
  <c r="L16" i="57"/>
  <c r="K16" i="57"/>
  <c r="J16" i="57"/>
  <c r="I16" i="57"/>
  <c r="H16" i="57"/>
  <c r="G16" i="57"/>
  <c r="F16" i="57"/>
  <c r="E16" i="57"/>
  <c r="D16" i="57"/>
  <c r="N15" i="57"/>
  <c r="M15" i="57"/>
  <c r="L15" i="57"/>
  <c r="K15" i="57"/>
  <c r="J15" i="57"/>
  <c r="I15" i="57"/>
  <c r="H15" i="57"/>
  <c r="G15" i="57"/>
  <c r="F15" i="57"/>
  <c r="E15" i="57"/>
  <c r="D15" i="57"/>
  <c r="N11" i="57"/>
  <c r="M11" i="57"/>
  <c r="L11" i="57"/>
  <c r="L12" i="57" s="1"/>
  <c r="K11" i="57"/>
  <c r="J11" i="57"/>
  <c r="J12" i="57" s="1"/>
  <c r="I11" i="57"/>
  <c r="I12" i="57" s="1"/>
  <c r="H11" i="57"/>
  <c r="G11" i="57"/>
  <c r="F11" i="57"/>
  <c r="E11" i="57"/>
  <c r="D11" i="57"/>
  <c r="N10" i="57"/>
  <c r="M10" i="57"/>
  <c r="L10" i="57"/>
  <c r="K10" i="57"/>
  <c r="J10" i="57"/>
  <c r="I10" i="57"/>
  <c r="H10" i="57"/>
  <c r="G10" i="57"/>
  <c r="F10" i="57"/>
  <c r="E10" i="57"/>
  <c r="D10" i="57"/>
  <c r="E26" i="57" l="1"/>
  <c r="D12" i="57"/>
  <c r="C26" i="57"/>
  <c r="F12" i="57"/>
  <c r="G12" i="57"/>
  <c r="B26" i="57"/>
  <c r="E12" i="57"/>
  <c r="D26" i="57"/>
  <c r="H12" i="57"/>
  <c r="F26" i="57"/>
  <c r="N12" i="57"/>
  <c r="K12" i="57"/>
  <c r="M12" i="57"/>
  <c r="D6" i="62" l="1"/>
  <c r="D7" i="62"/>
  <c r="D8" i="62"/>
  <c r="D9" i="62"/>
  <c r="D10" i="62"/>
  <c r="D11" i="62"/>
  <c r="D12" i="62"/>
  <c r="D13" i="62"/>
  <c r="D14" i="62"/>
  <c r="D15" i="62"/>
  <c r="D16" i="62"/>
  <c r="D5" i="62"/>
  <c r="C6" i="61"/>
  <c r="C7" i="61"/>
  <c r="C8" i="61"/>
  <c r="C9" i="61"/>
  <c r="C10" i="61"/>
  <c r="C11" i="61"/>
  <c r="C12" i="61"/>
  <c r="C13" i="61"/>
  <c r="C14" i="61"/>
  <c r="C15" i="61"/>
  <c r="C5" i="61"/>
  <c r="E7" i="61"/>
  <c r="E8" i="61"/>
  <c r="E9" i="61"/>
  <c r="E10" i="61"/>
  <c r="E11" i="61"/>
  <c r="E12" i="61"/>
  <c r="E13" i="61"/>
  <c r="E14" i="61"/>
  <c r="E15" i="61"/>
  <c r="E6" i="61"/>
  <c r="E5" i="61"/>
  <c r="G6" i="61"/>
  <c r="G7" i="61"/>
  <c r="G8" i="61"/>
  <c r="G9" i="61"/>
  <c r="G10" i="61"/>
  <c r="G11" i="61"/>
  <c r="G12" i="61"/>
  <c r="G13" i="61"/>
  <c r="G14" i="61"/>
  <c r="G15" i="61"/>
  <c r="G5" i="61"/>
  <c r="N246" i="66"/>
  <c r="M246" i="66"/>
  <c r="L246" i="66"/>
  <c r="K246" i="66"/>
  <c r="J246" i="66"/>
  <c r="I246" i="66"/>
  <c r="H246" i="66"/>
  <c r="G246" i="66"/>
  <c r="F246" i="66"/>
  <c r="F239" i="66"/>
  <c r="C239" i="66"/>
  <c r="C238" i="66"/>
  <c r="C236" i="66"/>
  <c r="C233" i="66"/>
  <c r="Y213" i="66"/>
  <c r="X213" i="66"/>
  <c r="N213" i="66"/>
  <c r="M213" i="66"/>
  <c r="L213" i="66"/>
  <c r="K213" i="66"/>
  <c r="J213" i="66"/>
  <c r="I213" i="66"/>
  <c r="H213" i="66"/>
  <c r="G213" i="66"/>
  <c r="F213" i="66"/>
  <c r="L210" i="66"/>
  <c r="M210" i="66" s="1"/>
  <c r="K210" i="66"/>
  <c r="J210" i="66"/>
  <c r="I210" i="66"/>
  <c r="H210" i="66"/>
  <c r="G210" i="66"/>
  <c r="F210" i="66"/>
  <c r="F241" i="66" s="1"/>
  <c r="C210" i="66"/>
  <c r="C241" i="66" s="1"/>
  <c r="L209" i="66"/>
  <c r="K209" i="66"/>
  <c r="J209" i="66"/>
  <c r="I209" i="66"/>
  <c r="H209" i="66"/>
  <c r="G209" i="66"/>
  <c r="F209" i="66"/>
  <c r="C209" i="66"/>
  <c r="C240" i="66" s="1"/>
  <c r="L208" i="66"/>
  <c r="K208" i="66"/>
  <c r="K239" i="66" s="1"/>
  <c r="J208" i="66"/>
  <c r="J239" i="66" s="1"/>
  <c r="I208" i="66"/>
  <c r="I239" i="66" s="1"/>
  <c r="H208" i="66"/>
  <c r="G208" i="66"/>
  <c r="F208" i="66"/>
  <c r="C208" i="66"/>
  <c r="C222" i="66" s="1"/>
  <c r="L207" i="66"/>
  <c r="K207" i="66"/>
  <c r="J207" i="66"/>
  <c r="I207" i="66"/>
  <c r="H207" i="66"/>
  <c r="G207" i="66"/>
  <c r="F207" i="66"/>
  <c r="C207" i="66"/>
  <c r="C221" i="66" s="1"/>
  <c r="L206" i="66"/>
  <c r="K206" i="66"/>
  <c r="J206" i="66"/>
  <c r="I206" i="66"/>
  <c r="H206" i="66"/>
  <c r="G206" i="66"/>
  <c r="F206" i="66"/>
  <c r="C206" i="66"/>
  <c r="C220" i="66" s="1"/>
  <c r="L205" i="66"/>
  <c r="K205" i="66"/>
  <c r="J205" i="66"/>
  <c r="I205" i="66"/>
  <c r="H205" i="66"/>
  <c r="G205" i="66"/>
  <c r="F205" i="66"/>
  <c r="C205" i="66"/>
  <c r="C219" i="66" s="1"/>
  <c r="L204" i="66"/>
  <c r="K204" i="66"/>
  <c r="J204" i="66"/>
  <c r="I204" i="66"/>
  <c r="H204" i="66"/>
  <c r="G204" i="66"/>
  <c r="F204" i="66"/>
  <c r="C204" i="66"/>
  <c r="C218" i="66" s="1"/>
  <c r="L203" i="66"/>
  <c r="K203" i="66"/>
  <c r="J203" i="66"/>
  <c r="I203" i="66"/>
  <c r="I234" i="66" s="1"/>
  <c r="H203" i="66"/>
  <c r="G203" i="66"/>
  <c r="F203" i="66"/>
  <c r="C203" i="66"/>
  <c r="C234" i="66" s="1"/>
  <c r="L202" i="66"/>
  <c r="K202" i="66"/>
  <c r="J202" i="66"/>
  <c r="I202" i="66"/>
  <c r="H202" i="66"/>
  <c r="G202" i="66"/>
  <c r="F202" i="66"/>
  <c r="F233" i="66" s="1"/>
  <c r="C202" i="66"/>
  <c r="C216" i="66" s="1"/>
  <c r="L201" i="66"/>
  <c r="K201" i="66"/>
  <c r="K232" i="66" s="1"/>
  <c r="J201" i="66"/>
  <c r="I201" i="66"/>
  <c r="H201" i="66"/>
  <c r="G201" i="66"/>
  <c r="F201" i="66"/>
  <c r="C201" i="66"/>
  <c r="C232" i="66" s="1"/>
  <c r="L200" i="66"/>
  <c r="K200" i="66"/>
  <c r="J200" i="66"/>
  <c r="I200" i="66"/>
  <c r="H200" i="66"/>
  <c r="G200" i="66"/>
  <c r="F200" i="66"/>
  <c r="C200" i="66"/>
  <c r="C231" i="66" s="1"/>
  <c r="N199" i="66"/>
  <c r="M199" i="66"/>
  <c r="L199" i="66"/>
  <c r="K199" i="66"/>
  <c r="J199" i="66"/>
  <c r="I199" i="66"/>
  <c r="H199" i="66"/>
  <c r="G199" i="66"/>
  <c r="F199" i="66"/>
  <c r="R196" i="66"/>
  <c r="Q196" i="66"/>
  <c r="N196" i="66"/>
  <c r="M196" i="66"/>
  <c r="L196" i="66"/>
  <c r="K196" i="66"/>
  <c r="K224" i="66" s="1"/>
  <c r="J196" i="66"/>
  <c r="J224" i="66" s="1"/>
  <c r="I196" i="66"/>
  <c r="I224" i="66" s="1"/>
  <c r="H196" i="66"/>
  <c r="S196" i="66" s="1"/>
  <c r="S224" i="66" s="1"/>
  <c r="G196" i="66"/>
  <c r="F196" i="66"/>
  <c r="N195" i="66"/>
  <c r="M195" i="66"/>
  <c r="L195" i="66"/>
  <c r="K195" i="66"/>
  <c r="J195" i="66"/>
  <c r="I195" i="66"/>
  <c r="I223" i="66" s="1"/>
  <c r="H195" i="66"/>
  <c r="S195" i="66" s="1"/>
  <c r="G195" i="66"/>
  <c r="F195" i="66"/>
  <c r="Y194" i="66"/>
  <c r="X194" i="66"/>
  <c r="W194" i="66"/>
  <c r="V194" i="66"/>
  <c r="R194" i="66"/>
  <c r="R222" i="66" s="1"/>
  <c r="Q194" i="66"/>
  <c r="N194" i="66"/>
  <c r="M194" i="66"/>
  <c r="L194" i="66"/>
  <c r="K194" i="66"/>
  <c r="J194" i="66"/>
  <c r="I194" i="66"/>
  <c r="H194" i="66"/>
  <c r="G194" i="66"/>
  <c r="F194" i="66"/>
  <c r="N193" i="66"/>
  <c r="M193" i="66"/>
  <c r="L193" i="66"/>
  <c r="K193" i="66"/>
  <c r="K221" i="66" s="1"/>
  <c r="J193" i="66"/>
  <c r="J221" i="66" s="1"/>
  <c r="I193" i="66"/>
  <c r="H193" i="66"/>
  <c r="G193" i="66"/>
  <c r="F193" i="66"/>
  <c r="Q193" i="66" s="1"/>
  <c r="N192" i="66"/>
  <c r="Y192" i="66" s="1"/>
  <c r="M192" i="66"/>
  <c r="L192" i="66"/>
  <c r="K192" i="66"/>
  <c r="J192" i="66"/>
  <c r="I192" i="66"/>
  <c r="H192" i="66"/>
  <c r="G192" i="66"/>
  <c r="F192" i="66"/>
  <c r="N191" i="66"/>
  <c r="M191" i="66"/>
  <c r="L191" i="66"/>
  <c r="K191" i="66"/>
  <c r="J191" i="66"/>
  <c r="I191" i="66"/>
  <c r="H191" i="66"/>
  <c r="G191" i="66"/>
  <c r="F191" i="66"/>
  <c r="U190" i="66"/>
  <c r="U218" i="66" s="1"/>
  <c r="N190" i="66"/>
  <c r="Y190" i="66" s="1"/>
  <c r="M190" i="66"/>
  <c r="L190" i="66"/>
  <c r="K190" i="66"/>
  <c r="J190" i="66"/>
  <c r="I190" i="66"/>
  <c r="H190" i="66"/>
  <c r="G190" i="66"/>
  <c r="F190" i="66"/>
  <c r="Q190" i="66" s="1"/>
  <c r="N189" i="66"/>
  <c r="M189" i="66"/>
  <c r="L189" i="66"/>
  <c r="K189" i="66"/>
  <c r="J189" i="66"/>
  <c r="I189" i="66"/>
  <c r="H189" i="66"/>
  <c r="G189" i="66"/>
  <c r="S189" i="66" s="1"/>
  <c r="F189" i="66"/>
  <c r="N188" i="66"/>
  <c r="M188" i="66"/>
  <c r="L188" i="66"/>
  <c r="K188" i="66"/>
  <c r="J188" i="66"/>
  <c r="I188" i="66"/>
  <c r="H188" i="66"/>
  <c r="G188" i="66"/>
  <c r="F188" i="66"/>
  <c r="Q188" i="66" s="1"/>
  <c r="N187" i="66"/>
  <c r="M187" i="66"/>
  <c r="L187" i="66"/>
  <c r="W187" i="66" s="1"/>
  <c r="W215" i="66" s="1"/>
  <c r="K187" i="66"/>
  <c r="J187" i="66"/>
  <c r="I187" i="66"/>
  <c r="H187" i="66"/>
  <c r="G187" i="66"/>
  <c r="F187" i="66"/>
  <c r="N186" i="66"/>
  <c r="Y186" i="66" s="1"/>
  <c r="M186" i="66"/>
  <c r="L186" i="66"/>
  <c r="K186" i="66"/>
  <c r="V186" i="66" s="1"/>
  <c r="V214" i="66" s="1"/>
  <c r="J186" i="66"/>
  <c r="J214" i="66" s="1"/>
  <c r="I186" i="66"/>
  <c r="I214" i="66" s="1"/>
  <c r="H186" i="66"/>
  <c r="G186" i="66"/>
  <c r="F186" i="66"/>
  <c r="W185" i="66"/>
  <c r="W213" i="66" s="1"/>
  <c r="V185" i="66"/>
  <c r="V213" i="66" s="1"/>
  <c r="U185" i="66"/>
  <c r="U213" i="66" s="1"/>
  <c r="T185" i="66"/>
  <c r="T213" i="66" s="1"/>
  <c r="S185" i="66"/>
  <c r="S213" i="66" s="1"/>
  <c r="R185" i="66"/>
  <c r="R213" i="66" s="1"/>
  <c r="Q185" i="66"/>
  <c r="Q213" i="66" s="1"/>
  <c r="L175" i="66"/>
  <c r="K175" i="66"/>
  <c r="Y165" i="66"/>
  <c r="X165" i="66"/>
  <c r="W165" i="66"/>
  <c r="V165" i="66"/>
  <c r="U165" i="66"/>
  <c r="T165" i="66"/>
  <c r="S165" i="66"/>
  <c r="R165" i="66"/>
  <c r="Q165" i="66"/>
  <c r="N162" i="66"/>
  <c r="N179" i="66" s="1"/>
  <c r="M162" i="66"/>
  <c r="L162" i="66"/>
  <c r="K162" i="66"/>
  <c r="J162" i="66"/>
  <c r="J179" i="66" s="1"/>
  <c r="I162" i="66"/>
  <c r="H162" i="66"/>
  <c r="G162" i="66"/>
  <c r="F162" i="66"/>
  <c r="N161" i="66"/>
  <c r="M161" i="66"/>
  <c r="L161" i="66"/>
  <c r="K161" i="66"/>
  <c r="J161" i="66"/>
  <c r="I161" i="66"/>
  <c r="H161" i="66"/>
  <c r="G161" i="66"/>
  <c r="F161" i="66"/>
  <c r="N160" i="66"/>
  <c r="M160" i="66"/>
  <c r="M177" i="66" s="1"/>
  <c r="L160" i="66"/>
  <c r="K160" i="66"/>
  <c r="J160" i="66"/>
  <c r="I160" i="66"/>
  <c r="H160" i="66"/>
  <c r="G160" i="66"/>
  <c r="F160" i="66"/>
  <c r="N159" i="66"/>
  <c r="M159" i="66"/>
  <c r="L159" i="66"/>
  <c r="K159" i="66"/>
  <c r="J159" i="66"/>
  <c r="I159" i="66"/>
  <c r="H159" i="66"/>
  <c r="G159" i="66"/>
  <c r="F159" i="66"/>
  <c r="N158" i="66"/>
  <c r="M158" i="66"/>
  <c r="L158" i="66"/>
  <c r="K158" i="66"/>
  <c r="J158" i="66"/>
  <c r="I158" i="66"/>
  <c r="I175" i="66" s="1"/>
  <c r="H158" i="66"/>
  <c r="H175" i="66" s="1"/>
  <c r="G158" i="66"/>
  <c r="F158" i="66"/>
  <c r="N157" i="66"/>
  <c r="M157" i="66"/>
  <c r="L157" i="66"/>
  <c r="K157" i="66"/>
  <c r="J157" i="66"/>
  <c r="I157" i="66"/>
  <c r="H157" i="66"/>
  <c r="G157" i="66"/>
  <c r="F157" i="66"/>
  <c r="N156" i="66"/>
  <c r="M156" i="66"/>
  <c r="M173" i="66" s="1"/>
  <c r="L156" i="66"/>
  <c r="K156" i="66"/>
  <c r="J156" i="66"/>
  <c r="I156" i="66"/>
  <c r="H156" i="66"/>
  <c r="G156" i="66"/>
  <c r="F156" i="66"/>
  <c r="N155" i="66"/>
  <c r="M155" i="66"/>
  <c r="L155" i="66"/>
  <c r="K155" i="66"/>
  <c r="J155" i="66"/>
  <c r="I155" i="66"/>
  <c r="H155" i="66"/>
  <c r="G155" i="66"/>
  <c r="F155" i="66"/>
  <c r="N154" i="66"/>
  <c r="M154" i="66"/>
  <c r="L154" i="66"/>
  <c r="K154" i="66"/>
  <c r="J154" i="66"/>
  <c r="I154" i="66"/>
  <c r="H154" i="66"/>
  <c r="G154" i="66"/>
  <c r="F154" i="66"/>
  <c r="N153" i="66"/>
  <c r="M153" i="66"/>
  <c r="L153" i="66"/>
  <c r="K153" i="66"/>
  <c r="J153" i="66"/>
  <c r="I153" i="66"/>
  <c r="H153" i="66"/>
  <c r="G153" i="66"/>
  <c r="F153" i="66"/>
  <c r="N152" i="66"/>
  <c r="M152" i="66"/>
  <c r="L152" i="66"/>
  <c r="K152" i="66"/>
  <c r="J152" i="66"/>
  <c r="J169" i="66" s="1"/>
  <c r="I152" i="66"/>
  <c r="H152" i="66"/>
  <c r="G152" i="66"/>
  <c r="F152" i="66"/>
  <c r="N151" i="66"/>
  <c r="M151" i="66"/>
  <c r="L151" i="66"/>
  <c r="K151" i="66"/>
  <c r="J151" i="66"/>
  <c r="I151" i="66"/>
  <c r="H151" i="66"/>
  <c r="G151" i="66"/>
  <c r="F151" i="66"/>
  <c r="N150" i="66"/>
  <c r="M150" i="66"/>
  <c r="L150" i="66"/>
  <c r="K150" i="66"/>
  <c r="J150" i="66"/>
  <c r="I150" i="66"/>
  <c r="H150" i="66"/>
  <c r="G150" i="66"/>
  <c r="F150" i="66"/>
  <c r="N149" i="66"/>
  <c r="M149" i="66"/>
  <c r="L149" i="66"/>
  <c r="K149" i="66"/>
  <c r="J149" i="66"/>
  <c r="I149" i="66"/>
  <c r="H149" i="66"/>
  <c r="G149" i="66"/>
  <c r="F149" i="66"/>
  <c r="N144" i="66"/>
  <c r="Y144" i="66" s="1"/>
  <c r="M144" i="66"/>
  <c r="L144" i="66"/>
  <c r="K144" i="66"/>
  <c r="J144" i="66"/>
  <c r="I144" i="66"/>
  <c r="H144" i="66"/>
  <c r="G144" i="66"/>
  <c r="F144" i="66"/>
  <c r="N143" i="66"/>
  <c r="M143" i="66"/>
  <c r="L143" i="66"/>
  <c r="L178" i="66" s="1"/>
  <c r="K143" i="66"/>
  <c r="K178" i="66" s="1"/>
  <c r="J143" i="66"/>
  <c r="I143" i="66"/>
  <c r="T143" i="66" s="1"/>
  <c r="H143" i="66"/>
  <c r="G143" i="66"/>
  <c r="G178" i="66" s="1"/>
  <c r="F143" i="66"/>
  <c r="Q143" i="66" s="1"/>
  <c r="N142" i="66"/>
  <c r="N177" i="66" s="1"/>
  <c r="M142" i="66"/>
  <c r="L142" i="66"/>
  <c r="K142" i="66"/>
  <c r="J142" i="66"/>
  <c r="I142" i="66"/>
  <c r="H142" i="66"/>
  <c r="G142" i="66"/>
  <c r="F142" i="66"/>
  <c r="N141" i="66"/>
  <c r="N176" i="66" s="1"/>
  <c r="M141" i="66"/>
  <c r="L141" i="66"/>
  <c r="K141" i="66"/>
  <c r="J141" i="66"/>
  <c r="I141" i="66"/>
  <c r="I176" i="66" s="1"/>
  <c r="H141" i="66"/>
  <c r="S141" i="66" s="1"/>
  <c r="S176" i="66" s="1"/>
  <c r="G141" i="66"/>
  <c r="F141" i="66"/>
  <c r="U140" i="66"/>
  <c r="T140" i="66"/>
  <c r="S140" i="66"/>
  <c r="R140" i="66"/>
  <c r="R175" i="66" s="1"/>
  <c r="N140" i="66"/>
  <c r="M140" i="66"/>
  <c r="L140" i="66"/>
  <c r="K140" i="66"/>
  <c r="J140" i="66"/>
  <c r="I140" i="66"/>
  <c r="H140" i="66"/>
  <c r="G140" i="66"/>
  <c r="F140" i="66"/>
  <c r="Q140" i="66" s="1"/>
  <c r="Q175" i="66" s="1"/>
  <c r="N139" i="66"/>
  <c r="M139" i="66"/>
  <c r="L139" i="66"/>
  <c r="L174" i="66" s="1"/>
  <c r="K139" i="66"/>
  <c r="K174" i="66" s="1"/>
  <c r="J139" i="66"/>
  <c r="J174" i="66" s="1"/>
  <c r="I139" i="66"/>
  <c r="I174" i="66" s="1"/>
  <c r="H139" i="66"/>
  <c r="G139" i="66"/>
  <c r="G174" i="66" s="1"/>
  <c r="F139" i="66"/>
  <c r="Q139" i="66" s="1"/>
  <c r="Q174" i="66" s="1"/>
  <c r="X138" i="66"/>
  <c r="X173" i="66" s="1"/>
  <c r="N138" i="66"/>
  <c r="M138" i="66"/>
  <c r="L138" i="66"/>
  <c r="W138" i="66" s="1"/>
  <c r="W173" i="66" s="1"/>
  <c r="K138" i="66"/>
  <c r="J138" i="66"/>
  <c r="I138" i="66"/>
  <c r="H138" i="66"/>
  <c r="G138" i="66"/>
  <c r="F138" i="66"/>
  <c r="N137" i="66"/>
  <c r="M137" i="66"/>
  <c r="M172" i="66" s="1"/>
  <c r="L137" i="66"/>
  <c r="L172" i="66" s="1"/>
  <c r="K137" i="66"/>
  <c r="K172" i="66" s="1"/>
  <c r="J137" i="66"/>
  <c r="J172" i="66" s="1"/>
  <c r="I137" i="66"/>
  <c r="I172" i="66" s="1"/>
  <c r="H137" i="66"/>
  <c r="S137" i="66" s="1"/>
  <c r="S172" i="66" s="1"/>
  <c r="G137" i="66"/>
  <c r="F137" i="66"/>
  <c r="N136" i="66"/>
  <c r="M136" i="66"/>
  <c r="L136" i="66"/>
  <c r="K136" i="66"/>
  <c r="J136" i="66"/>
  <c r="I136" i="66"/>
  <c r="H136" i="66"/>
  <c r="G136" i="66"/>
  <c r="F136" i="66"/>
  <c r="N135" i="66"/>
  <c r="M135" i="66"/>
  <c r="L135" i="66"/>
  <c r="W135" i="66" s="1"/>
  <c r="W170" i="66" s="1"/>
  <c r="K135" i="66"/>
  <c r="J135" i="66"/>
  <c r="U135" i="66" s="1"/>
  <c r="U170" i="66" s="1"/>
  <c r="I135" i="66"/>
  <c r="H135" i="66"/>
  <c r="G135" i="66"/>
  <c r="R135" i="66" s="1"/>
  <c r="R170" i="66" s="1"/>
  <c r="F135" i="66"/>
  <c r="Q135" i="66" s="1"/>
  <c r="Q170" i="66" s="1"/>
  <c r="N134" i="66"/>
  <c r="M134" i="66"/>
  <c r="L134" i="66"/>
  <c r="K134" i="66"/>
  <c r="J134" i="66"/>
  <c r="I134" i="66"/>
  <c r="H134" i="66"/>
  <c r="G134" i="66"/>
  <c r="F134" i="66"/>
  <c r="N133" i="66"/>
  <c r="N168" i="66" s="1"/>
  <c r="M133" i="66"/>
  <c r="L133" i="66"/>
  <c r="L168" i="66" s="1"/>
  <c r="K133" i="66"/>
  <c r="J133" i="66"/>
  <c r="I133" i="66"/>
  <c r="H133" i="66"/>
  <c r="G133" i="66"/>
  <c r="F133" i="66"/>
  <c r="Q133" i="66" s="1"/>
  <c r="Q168" i="66" s="1"/>
  <c r="N132" i="66"/>
  <c r="N167" i="66" s="1"/>
  <c r="M132" i="66"/>
  <c r="M167" i="66" s="1"/>
  <c r="L132" i="66"/>
  <c r="K132" i="66"/>
  <c r="J132" i="66"/>
  <c r="I132" i="66"/>
  <c r="H132" i="66"/>
  <c r="G132" i="66"/>
  <c r="G167" i="66" s="1"/>
  <c r="F132" i="66"/>
  <c r="Q132" i="66" s="1"/>
  <c r="Q167" i="66" s="1"/>
  <c r="N131" i="66"/>
  <c r="N166" i="66" s="1"/>
  <c r="M131" i="66"/>
  <c r="M166" i="66" s="1"/>
  <c r="L131" i="66"/>
  <c r="L166" i="66" s="1"/>
  <c r="K131" i="66"/>
  <c r="J131" i="66"/>
  <c r="U131" i="66" s="1"/>
  <c r="I131" i="66"/>
  <c r="T131" i="66" s="1"/>
  <c r="H131" i="66"/>
  <c r="G131" i="66"/>
  <c r="F131" i="66"/>
  <c r="Y130" i="66"/>
  <c r="X130" i="66"/>
  <c r="W130" i="66"/>
  <c r="V130" i="66"/>
  <c r="U130" i="66"/>
  <c r="T130" i="66"/>
  <c r="S130" i="66"/>
  <c r="R130" i="66"/>
  <c r="Q130" i="66"/>
  <c r="G6" i="60"/>
  <c r="G7" i="60"/>
  <c r="G8" i="60"/>
  <c r="G9" i="60"/>
  <c r="G10" i="60"/>
  <c r="G11" i="60"/>
  <c r="G12" i="60"/>
  <c r="G13" i="60"/>
  <c r="G14" i="60"/>
  <c r="G15" i="60"/>
  <c r="G5" i="60"/>
  <c r="F15" i="60"/>
  <c r="F14" i="60"/>
  <c r="F13" i="60"/>
  <c r="F12" i="60"/>
  <c r="F11" i="60"/>
  <c r="F10" i="60"/>
  <c r="F9" i="60"/>
  <c r="F8" i="60"/>
  <c r="F7" i="60"/>
  <c r="F6" i="60"/>
  <c r="E6" i="60"/>
  <c r="E7" i="60"/>
  <c r="E8" i="60"/>
  <c r="E9" i="60"/>
  <c r="E10" i="60"/>
  <c r="E11" i="60"/>
  <c r="E12" i="60"/>
  <c r="E13" i="60"/>
  <c r="E14" i="60"/>
  <c r="E15" i="60"/>
  <c r="F5" i="60"/>
  <c r="E5" i="60"/>
  <c r="Y137" i="66" l="1"/>
  <c r="Y172" i="66" s="1"/>
  <c r="I168" i="66"/>
  <c r="H231" i="66"/>
  <c r="S135" i="66"/>
  <c r="S170" i="66" s="1"/>
  <c r="T135" i="66"/>
  <c r="T170" i="66" s="1"/>
  <c r="L170" i="66"/>
  <c r="K166" i="66"/>
  <c r="C237" i="66"/>
  <c r="L214" i="66"/>
  <c r="G169" i="66"/>
  <c r="Y143" i="66"/>
  <c r="F178" i="66"/>
  <c r="H171" i="66"/>
  <c r="Q218" i="66"/>
  <c r="Y188" i="66"/>
  <c r="U141" i="66"/>
  <c r="U176" i="66" s="1"/>
  <c r="T193" i="66"/>
  <c r="T221" i="66" s="1"/>
  <c r="F171" i="66"/>
  <c r="T137" i="66"/>
  <c r="T172" i="66" s="1"/>
  <c r="X143" i="66"/>
  <c r="X178" i="66" s="1"/>
  <c r="S217" i="66"/>
  <c r="R136" i="66"/>
  <c r="R171" i="66" s="1"/>
  <c r="H169" i="66"/>
  <c r="H178" i="66"/>
  <c r="L221" i="66"/>
  <c r="H145" i="66"/>
  <c r="H247" i="66" s="1"/>
  <c r="I171" i="66"/>
  <c r="I178" i="66"/>
  <c r="G240" i="66"/>
  <c r="K171" i="66"/>
  <c r="J175" i="66"/>
  <c r="S144" i="66"/>
  <c r="S179" i="66" s="1"/>
  <c r="F222" i="66"/>
  <c r="H240" i="66"/>
  <c r="G222" i="66"/>
  <c r="Y136" i="66"/>
  <c r="Y171" i="66" s="1"/>
  <c r="M175" i="66"/>
  <c r="G238" i="66"/>
  <c r="Y138" i="66"/>
  <c r="Y173" i="66" s="1"/>
  <c r="N175" i="66"/>
  <c r="R190" i="66"/>
  <c r="R218" i="66" s="1"/>
  <c r="H238" i="66"/>
  <c r="L240" i="66"/>
  <c r="C215" i="66"/>
  <c r="X193" i="66"/>
  <c r="J171" i="66"/>
  <c r="F177" i="66"/>
  <c r="K217" i="66"/>
  <c r="W136" i="66"/>
  <c r="L215" i="66"/>
  <c r="Y191" i="66"/>
  <c r="M171" i="66"/>
  <c r="T142" i="66"/>
  <c r="T177" i="66" s="1"/>
  <c r="X187" i="66"/>
  <c r="R134" i="66"/>
  <c r="R169" i="66" s="1"/>
  <c r="Q136" i="66"/>
  <c r="Q171" i="66" s="1"/>
  <c r="Y132" i="66"/>
  <c r="Y167" i="66" s="1"/>
  <c r="S134" i="66"/>
  <c r="S169" i="66" s="1"/>
  <c r="X142" i="66"/>
  <c r="X177" i="66" s="1"/>
  <c r="G171" i="66"/>
  <c r="F169" i="66"/>
  <c r="V141" i="66"/>
  <c r="V176" i="66" s="1"/>
  <c r="Y179" i="66"/>
  <c r="N172" i="66"/>
  <c r="H168" i="66"/>
  <c r="J170" i="66"/>
  <c r="C223" i="66"/>
  <c r="I238" i="66"/>
  <c r="C214" i="66"/>
  <c r="T133" i="66"/>
  <c r="T168" i="66" s="1"/>
  <c r="W196" i="66"/>
  <c r="W224" i="66" s="1"/>
  <c r="J177" i="66"/>
  <c r="K177" i="66"/>
  <c r="W143" i="66"/>
  <c r="W178" i="66" s="1"/>
  <c r="M170" i="66"/>
  <c r="S136" i="66"/>
  <c r="S171" i="66" s="1"/>
  <c r="W137" i="66"/>
  <c r="W172" i="66" s="1"/>
  <c r="Q142" i="66"/>
  <c r="Q177" i="66" s="1"/>
  <c r="T186" i="66"/>
  <c r="T214" i="66" s="1"/>
  <c r="H211" i="66"/>
  <c r="R132" i="66"/>
  <c r="R167" i="66" s="1"/>
  <c r="N170" i="66"/>
  <c r="T136" i="66"/>
  <c r="T171" i="66" s="1"/>
  <c r="X137" i="66"/>
  <c r="X172" i="66" s="1"/>
  <c r="U136" i="66"/>
  <c r="U171" i="66" s="1"/>
  <c r="K163" i="66"/>
  <c r="C224" i="66"/>
  <c r="I169" i="66"/>
  <c r="W142" i="66"/>
  <c r="W177" i="66" s="1"/>
  <c r="V144" i="66"/>
  <c r="V179" i="66" s="1"/>
  <c r="S194" i="66"/>
  <c r="S222" i="66" s="1"/>
  <c r="X136" i="66"/>
  <c r="X171" i="66" s="1"/>
  <c r="Q134" i="66"/>
  <c r="Q169" i="66" s="1"/>
  <c r="I170" i="66"/>
  <c r="H179" i="66"/>
  <c r="F167" i="66"/>
  <c r="J217" i="66"/>
  <c r="C235" i="66"/>
  <c r="I231" i="66"/>
  <c r="I241" i="66"/>
  <c r="C217" i="66"/>
  <c r="G239" i="66"/>
  <c r="V131" i="66"/>
  <c r="V166" i="66" s="1"/>
  <c r="U175" i="66"/>
  <c r="L177" i="66"/>
  <c r="Q224" i="66"/>
  <c r="J231" i="66"/>
  <c r="J241" i="66"/>
  <c r="H239" i="66"/>
  <c r="W131" i="66"/>
  <c r="W166" i="66" s="1"/>
  <c r="K170" i="66"/>
  <c r="U137" i="66"/>
  <c r="U172" i="66" s="1"/>
  <c r="F176" i="66"/>
  <c r="U193" i="66"/>
  <c r="U221" i="66" s="1"/>
  <c r="G223" i="66"/>
  <c r="R224" i="66"/>
  <c r="K241" i="66"/>
  <c r="Y131" i="66"/>
  <c r="Y166" i="66" s="1"/>
  <c r="V137" i="66"/>
  <c r="V172" i="66" s="1"/>
  <c r="Q178" i="66"/>
  <c r="K179" i="66"/>
  <c r="G220" i="66"/>
  <c r="V193" i="66"/>
  <c r="V221" i="66" s="1"/>
  <c r="H223" i="66"/>
  <c r="H234" i="66"/>
  <c r="J176" i="66"/>
  <c r="V135" i="66"/>
  <c r="V170" i="66" s="1"/>
  <c r="F170" i="66"/>
  <c r="L176" i="66"/>
  <c r="N178" i="66"/>
  <c r="T195" i="66"/>
  <c r="L232" i="66"/>
  <c r="H235" i="66"/>
  <c r="H242" i="66" s="1"/>
  <c r="H166" i="66"/>
  <c r="T141" i="66"/>
  <c r="T176" i="66" s="1"/>
  <c r="G170" i="66"/>
  <c r="M176" i="66"/>
  <c r="F224" i="66"/>
  <c r="I235" i="66"/>
  <c r="I240" i="66"/>
  <c r="T166" i="66"/>
  <c r="S175" i="66"/>
  <c r="X196" i="66"/>
  <c r="X224" i="66" s="1"/>
  <c r="U166" i="66"/>
  <c r="T175" i="66"/>
  <c r="W193" i="66"/>
  <c r="W221" i="66" s="1"/>
  <c r="T196" i="66"/>
  <c r="T224" i="66" s="1"/>
  <c r="U186" i="66"/>
  <c r="U214" i="66" s="1"/>
  <c r="L218" i="66"/>
  <c r="U195" i="66"/>
  <c r="U223" i="66" s="1"/>
  <c r="U196" i="66"/>
  <c r="U224" i="66" s="1"/>
  <c r="U142" i="66"/>
  <c r="U177" i="66" s="1"/>
  <c r="H163" i="66"/>
  <c r="L171" i="66"/>
  <c r="V196" i="66"/>
  <c r="V224" i="66" s="1"/>
  <c r="V136" i="66"/>
  <c r="V171" i="66" s="1"/>
  <c r="V142" i="66"/>
  <c r="V177" i="66" s="1"/>
  <c r="I163" i="66"/>
  <c r="M163" i="66"/>
  <c r="F175" i="66"/>
  <c r="N171" i="66"/>
  <c r="F235" i="66"/>
  <c r="F166" i="66"/>
  <c r="M179" i="66"/>
  <c r="K176" i="66"/>
  <c r="G235" i="66"/>
  <c r="F172" i="66"/>
  <c r="F168" i="66"/>
  <c r="H170" i="66"/>
  <c r="G179" i="66"/>
  <c r="K215" i="66"/>
  <c r="G219" i="66"/>
  <c r="J235" i="66"/>
  <c r="F238" i="66"/>
  <c r="J240" i="66"/>
  <c r="U132" i="66"/>
  <c r="U167" i="66" s="1"/>
  <c r="J167" i="66"/>
  <c r="S142" i="66"/>
  <c r="S177" i="66" s="1"/>
  <c r="R142" i="66"/>
  <c r="R177" i="66" s="1"/>
  <c r="L163" i="66"/>
  <c r="T178" i="66"/>
  <c r="K218" i="66"/>
  <c r="V190" i="66"/>
  <c r="V218" i="66" s="1"/>
  <c r="Y196" i="66"/>
  <c r="G215" i="66"/>
  <c r="R187" i="66"/>
  <c r="R215" i="66" s="1"/>
  <c r="Q192" i="66"/>
  <c r="Q220" i="66" s="1"/>
  <c r="F220" i="66"/>
  <c r="F223" i="66"/>
  <c r="Q195" i="66"/>
  <c r="Q223" i="66" s="1"/>
  <c r="R195" i="66"/>
  <c r="R223" i="66" s="1"/>
  <c r="F237" i="66"/>
  <c r="W132" i="66"/>
  <c r="W167" i="66" s="1"/>
  <c r="L167" i="66"/>
  <c r="H215" i="66"/>
  <c r="S187" i="66"/>
  <c r="S215" i="66" s="1"/>
  <c r="T139" i="66"/>
  <c r="T174" i="66" s="1"/>
  <c r="I215" i="66"/>
  <c r="I197" i="66"/>
  <c r="T187" i="66"/>
  <c r="T215" i="66" s="1"/>
  <c r="K169" i="66"/>
  <c r="U139" i="66"/>
  <c r="U174" i="66" s="1"/>
  <c r="J215" i="66"/>
  <c r="J197" i="66"/>
  <c r="U187" i="66"/>
  <c r="U215" i="66" s="1"/>
  <c r="L169" i="66"/>
  <c r="W134" i="66"/>
  <c r="W169" i="66" s="1"/>
  <c r="F214" i="66"/>
  <c r="Q186" i="66"/>
  <c r="Q214" i="66" s="1"/>
  <c r="F197" i="66"/>
  <c r="F231" i="66"/>
  <c r="M169" i="66"/>
  <c r="X134" i="66"/>
  <c r="X169" i="66" s="1"/>
  <c r="G214" i="66"/>
  <c r="G231" i="66"/>
  <c r="G197" i="66"/>
  <c r="V195" i="66"/>
  <c r="V223" i="66" s="1"/>
  <c r="K223" i="66"/>
  <c r="F173" i="66"/>
  <c r="Q138" i="66"/>
  <c r="Q173" i="66" s="1"/>
  <c r="X139" i="66"/>
  <c r="X174" i="66" s="1"/>
  <c r="M174" i="66"/>
  <c r="W190" i="66"/>
  <c r="W218" i="66" s="1"/>
  <c r="Y139" i="66"/>
  <c r="Y174" i="66" s="1"/>
  <c r="N174" i="66"/>
  <c r="F232" i="66"/>
  <c r="G168" i="66"/>
  <c r="S133" i="66"/>
  <c r="S168" i="66" s="1"/>
  <c r="L217" i="66"/>
  <c r="W189" i="66"/>
  <c r="W217" i="66" s="1"/>
  <c r="G237" i="66"/>
  <c r="I179" i="66"/>
  <c r="T144" i="66"/>
  <c r="T179" i="66" s="1"/>
  <c r="U144" i="66"/>
  <c r="U179" i="66" s="1"/>
  <c r="F219" i="66"/>
  <c r="Q191" i="66"/>
  <c r="Q219" i="66" s="1"/>
  <c r="R192" i="66"/>
  <c r="R220" i="66" s="1"/>
  <c r="H237" i="66"/>
  <c r="T134" i="66"/>
  <c r="T169" i="66" s="1"/>
  <c r="Y135" i="66"/>
  <c r="Y170" i="66" s="1"/>
  <c r="U138" i="66"/>
  <c r="U173" i="66" s="1"/>
  <c r="J173" i="66"/>
  <c r="J168" i="66"/>
  <c r="U133" i="66"/>
  <c r="U168" i="66" s="1"/>
  <c r="U134" i="66"/>
  <c r="U169" i="66" s="1"/>
  <c r="H172" i="66"/>
  <c r="K168" i="66"/>
  <c r="V133" i="66"/>
  <c r="V168" i="66" s="1"/>
  <c r="V134" i="66"/>
  <c r="V169" i="66" s="1"/>
  <c r="L179" i="66"/>
  <c r="X144" i="66"/>
  <c r="X179" i="66" s="1"/>
  <c r="W144" i="66"/>
  <c r="W179" i="66" s="1"/>
  <c r="H180" i="66"/>
  <c r="H263" i="66" s="1"/>
  <c r="R188" i="66"/>
  <c r="R216" i="66" s="1"/>
  <c r="G216" i="66"/>
  <c r="U189" i="66"/>
  <c r="U217" i="66" s="1"/>
  <c r="W133" i="66"/>
  <c r="W168" i="66" s="1"/>
  <c r="H216" i="66"/>
  <c r="S188" i="66"/>
  <c r="S216" i="66" s="1"/>
  <c r="V189" i="66"/>
  <c r="V217" i="66" s="1"/>
  <c r="M206" i="66"/>
  <c r="M220" i="66" s="1"/>
  <c r="L237" i="66"/>
  <c r="W140" i="66"/>
  <c r="W175" i="66" s="1"/>
  <c r="F163" i="66"/>
  <c r="S186" i="66"/>
  <c r="S214" i="66" s="1"/>
  <c r="Y133" i="66"/>
  <c r="Y168" i="66" s="1"/>
  <c r="V138" i="66"/>
  <c r="V173" i="66" s="1"/>
  <c r="V222" i="66"/>
  <c r="K235" i="66"/>
  <c r="K240" i="66"/>
  <c r="J178" i="66"/>
  <c r="V143" i="66"/>
  <c r="V178" i="66" s="1"/>
  <c r="U143" i="66"/>
  <c r="U178" i="66" s="1"/>
  <c r="F145" i="66"/>
  <c r="J163" i="66"/>
  <c r="W188" i="66"/>
  <c r="X188" i="66"/>
  <c r="W222" i="66"/>
  <c r="H233" i="66"/>
  <c r="M204" i="66"/>
  <c r="L235" i="66"/>
  <c r="F215" i="66"/>
  <c r="Q187" i="66"/>
  <c r="Q215" i="66" s="1"/>
  <c r="Y193" i="66"/>
  <c r="K167" i="66"/>
  <c r="V132" i="66"/>
  <c r="V167" i="66" s="1"/>
  <c r="R139" i="66"/>
  <c r="R174" i="66" s="1"/>
  <c r="K145" i="66"/>
  <c r="G166" i="66"/>
  <c r="R131" i="66"/>
  <c r="R166" i="66" s="1"/>
  <c r="S139" i="66"/>
  <c r="S174" i="66" s="1"/>
  <c r="M145" i="66"/>
  <c r="N145" i="66"/>
  <c r="F217" i="66"/>
  <c r="Q189" i="66"/>
  <c r="Q217" i="66" s="1"/>
  <c r="H220" i="66"/>
  <c r="S192" i="66"/>
  <c r="S220" i="66" s="1"/>
  <c r="G217" i="66"/>
  <c r="R189" i="66"/>
  <c r="R217" i="66" s="1"/>
  <c r="I220" i="66"/>
  <c r="T192" i="66"/>
  <c r="T220" i="66" s="1"/>
  <c r="V139" i="66"/>
  <c r="V174" i="66" s="1"/>
  <c r="H176" i="66"/>
  <c r="J220" i="66"/>
  <c r="U192" i="66"/>
  <c r="U220" i="66" s="1"/>
  <c r="X132" i="66"/>
  <c r="X167" i="66" s="1"/>
  <c r="W139" i="66"/>
  <c r="W174" i="66" s="1"/>
  <c r="Y178" i="66"/>
  <c r="K220" i="66"/>
  <c r="V192" i="66"/>
  <c r="V220" i="66" s="1"/>
  <c r="N169" i="66"/>
  <c r="Y134" i="66"/>
  <c r="Y169" i="66" s="1"/>
  <c r="W171" i="66"/>
  <c r="F179" i="66"/>
  <c r="R144" i="66"/>
  <c r="R179" i="66" s="1"/>
  <c r="Q144" i="66"/>
  <c r="Q179" i="66" s="1"/>
  <c r="G177" i="66"/>
  <c r="L220" i="66"/>
  <c r="W192" i="66"/>
  <c r="W220" i="66" s="1"/>
  <c r="R138" i="66"/>
  <c r="R173" i="66" s="1"/>
  <c r="G173" i="66"/>
  <c r="X190" i="66"/>
  <c r="X218" i="66" s="1"/>
  <c r="J234" i="66"/>
  <c r="I211" i="66"/>
  <c r="H173" i="66"/>
  <c r="S138" i="66"/>
  <c r="S173" i="66" s="1"/>
  <c r="V187" i="66"/>
  <c r="V215" i="66" s="1"/>
  <c r="G232" i="66"/>
  <c r="K234" i="66"/>
  <c r="J211" i="66"/>
  <c r="Q131" i="66"/>
  <c r="Q166" i="66" s="1"/>
  <c r="X135" i="66"/>
  <c r="X170" i="66" s="1"/>
  <c r="T138" i="66"/>
  <c r="T173" i="66" s="1"/>
  <c r="I173" i="66"/>
  <c r="X189" i="66"/>
  <c r="H232" i="66"/>
  <c r="L234" i="66"/>
  <c r="M208" i="66"/>
  <c r="X222" i="66" s="1"/>
  <c r="L239" i="66"/>
  <c r="K211" i="66"/>
  <c r="R137" i="66"/>
  <c r="R172" i="66" s="1"/>
  <c r="G172" i="66"/>
  <c r="Y189" i="66"/>
  <c r="I232" i="66"/>
  <c r="I237" i="66"/>
  <c r="Q141" i="66"/>
  <c r="Q176" i="66" s="1"/>
  <c r="J232" i="66"/>
  <c r="J237" i="66"/>
  <c r="F240" i="66"/>
  <c r="R141" i="66"/>
  <c r="R176" i="66" s="1"/>
  <c r="G224" i="66"/>
  <c r="G241" i="66"/>
  <c r="K237" i="66"/>
  <c r="V140" i="66"/>
  <c r="V175" i="66" s="1"/>
  <c r="R186" i="66"/>
  <c r="R214" i="66" s="1"/>
  <c r="H224" i="66"/>
  <c r="H241" i="66"/>
  <c r="M168" i="66"/>
  <c r="X133" i="66"/>
  <c r="X168" i="66" s="1"/>
  <c r="N173" i="66"/>
  <c r="R143" i="66"/>
  <c r="R178" i="66" s="1"/>
  <c r="S143" i="66"/>
  <c r="S178" i="66" s="1"/>
  <c r="T188" i="66"/>
  <c r="X140" i="66"/>
  <c r="X175" i="66" s="1"/>
  <c r="U188" i="66"/>
  <c r="Y140" i="66"/>
  <c r="Y175" i="66" s="1"/>
  <c r="N163" i="66"/>
  <c r="F174" i="66"/>
  <c r="V188" i="66"/>
  <c r="G233" i="66"/>
  <c r="H167" i="66"/>
  <c r="S132" i="66"/>
  <c r="S167" i="66" s="1"/>
  <c r="R133" i="66"/>
  <c r="R168" i="66" s="1"/>
  <c r="Y141" i="66"/>
  <c r="Y176" i="66" s="1"/>
  <c r="I167" i="66"/>
  <c r="T132" i="66"/>
  <c r="T167" i="66" s="1"/>
  <c r="Q137" i="66"/>
  <c r="Q172" i="66" s="1"/>
  <c r="G145" i="66"/>
  <c r="H174" i="66"/>
  <c r="R191" i="66"/>
  <c r="R219" i="66" s="1"/>
  <c r="M178" i="66"/>
  <c r="H214" i="66"/>
  <c r="H197" i="66"/>
  <c r="Q216" i="66"/>
  <c r="W195" i="66"/>
  <c r="W223" i="66" s="1"/>
  <c r="L223" i="66"/>
  <c r="K173" i="66"/>
  <c r="G176" i="66"/>
  <c r="I219" i="66"/>
  <c r="T191" i="66"/>
  <c r="T219" i="66" s="1"/>
  <c r="I166" i="66"/>
  <c r="I145" i="66"/>
  <c r="T194" i="66"/>
  <c r="T222" i="66" s="1"/>
  <c r="I222" i="66"/>
  <c r="J145" i="66"/>
  <c r="K214" i="66"/>
  <c r="K197" i="66"/>
  <c r="W186" i="66"/>
  <c r="W214" i="66" s="1"/>
  <c r="F218" i="66"/>
  <c r="Y142" i="66"/>
  <c r="Y177" i="66" s="1"/>
  <c r="G218" i="66"/>
  <c r="K222" i="66"/>
  <c r="L145" i="66"/>
  <c r="H218" i="66"/>
  <c r="S190" i="66"/>
  <c r="S218" i="66" s="1"/>
  <c r="Q221" i="66"/>
  <c r="J236" i="66"/>
  <c r="X131" i="66"/>
  <c r="X166" i="66" s="1"/>
  <c r="W141" i="66"/>
  <c r="W176" i="66" s="1"/>
  <c r="N197" i="66"/>
  <c r="I218" i="66"/>
  <c r="T190" i="66"/>
  <c r="T218" i="66" s="1"/>
  <c r="K231" i="66"/>
  <c r="H219" i="66"/>
  <c r="S191" i="66"/>
  <c r="S219" i="66" s="1"/>
  <c r="I233" i="66"/>
  <c r="S131" i="66"/>
  <c r="S166" i="66" s="1"/>
  <c r="Y187" i="66"/>
  <c r="X195" i="66"/>
  <c r="L173" i="66"/>
  <c r="J219" i="66"/>
  <c r="U191" i="66"/>
  <c r="U219" i="66" s="1"/>
  <c r="Y195" i="66"/>
  <c r="K219" i="66"/>
  <c r="V191" i="66"/>
  <c r="V219" i="66" s="1"/>
  <c r="U194" i="66"/>
  <c r="U222" i="66" s="1"/>
  <c r="J222" i="66"/>
  <c r="G163" i="66"/>
  <c r="L219" i="66"/>
  <c r="W191" i="66"/>
  <c r="W219" i="66" s="1"/>
  <c r="I236" i="66"/>
  <c r="M197" i="66"/>
  <c r="X186" i="66"/>
  <c r="L222" i="66"/>
  <c r="S223" i="66"/>
  <c r="F234" i="66"/>
  <c r="J166" i="66"/>
  <c r="G234" i="66"/>
  <c r="K236" i="66"/>
  <c r="G175" i="66"/>
  <c r="X141" i="66"/>
  <c r="X176" i="66" s="1"/>
  <c r="J218" i="66"/>
  <c r="M200" i="66"/>
  <c r="L231" i="66"/>
  <c r="L211" i="66"/>
  <c r="L236" i="66"/>
  <c r="N210" i="66"/>
  <c r="N241" i="66" s="1"/>
  <c r="M241" i="66"/>
  <c r="R193" i="66"/>
  <c r="R221" i="66" s="1"/>
  <c r="G221" i="66"/>
  <c r="T223" i="66"/>
  <c r="F211" i="66"/>
  <c r="J233" i="66"/>
  <c r="F236" i="66"/>
  <c r="J238" i="66"/>
  <c r="H177" i="66"/>
  <c r="H217" i="66"/>
  <c r="M218" i="66"/>
  <c r="S193" i="66"/>
  <c r="S221" i="66" s="1"/>
  <c r="H221" i="66"/>
  <c r="G211" i="66"/>
  <c r="K233" i="66"/>
  <c r="G236" i="66"/>
  <c r="K238" i="66"/>
  <c r="I177" i="66"/>
  <c r="F216" i="66"/>
  <c r="I217" i="66"/>
  <c r="T189" i="66"/>
  <c r="T217" i="66" s="1"/>
  <c r="I221" i="66"/>
  <c r="Q222" i="66"/>
  <c r="M202" i="66"/>
  <c r="L233" i="66"/>
  <c r="H236" i="66"/>
  <c r="L238" i="66"/>
  <c r="X192" i="66"/>
  <c r="L197" i="66"/>
  <c r="M201" i="66"/>
  <c r="M215" i="66" s="1"/>
  <c r="M203" i="66"/>
  <c r="M205" i="66"/>
  <c r="M207" i="66"/>
  <c r="M209" i="66"/>
  <c r="X191" i="66"/>
  <c r="F221" i="66"/>
  <c r="L241" i="66"/>
  <c r="H222" i="66"/>
  <c r="J223" i="66"/>
  <c r="L224" i="66"/>
  <c r="M224" i="66"/>
  <c r="N224" i="66" l="1"/>
  <c r="Y224" i="66"/>
  <c r="S145" i="66"/>
  <c r="S180" i="66" s="1"/>
  <c r="I242" i="66"/>
  <c r="X219" i="66"/>
  <c r="J242" i="66"/>
  <c r="M240" i="66"/>
  <c r="N209" i="66"/>
  <c r="M238" i="66"/>
  <c r="N207" i="66"/>
  <c r="Y221" i="66" s="1"/>
  <c r="X221" i="66"/>
  <c r="N200" i="66"/>
  <c r="M231" i="66"/>
  <c r="M211" i="66"/>
  <c r="AA197" i="66" s="1"/>
  <c r="Y197" i="66"/>
  <c r="N248" i="66"/>
  <c r="N253" i="66" s="1"/>
  <c r="M236" i="66"/>
  <c r="N205" i="66"/>
  <c r="M234" i="66"/>
  <c r="N203" i="66"/>
  <c r="I247" i="66"/>
  <c r="I252" i="66" s="1"/>
  <c r="I256" i="66" s="1"/>
  <c r="T145" i="66"/>
  <c r="T180" i="66" s="1"/>
  <c r="I180" i="66"/>
  <c r="I263" i="66" s="1"/>
  <c r="J225" i="66"/>
  <c r="J264" i="66" s="1"/>
  <c r="U197" i="66"/>
  <c r="U225" i="66" s="1"/>
  <c r="J248" i="66"/>
  <c r="L225" i="66"/>
  <c r="L264" i="66" s="1"/>
  <c r="L248" i="66"/>
  <c r="W197" i="66"/>
  <c r="W225" i="66" s="1"/>
  <c r="X220" i="66"/>
  <c r="X217" i="66"/>
  <c r="M219" i="66"/>
  <c r="I225" i="66"/>
  <c r="I264" i="66" s="1"/>
  <c r="T197" i="66"/>
  <c r="T225" i="66" s="1"/>
  <c r="I248" i="66"/>
  <c r="X223" i="66"/>
  <c r="M223" i="66"/>
  <c r="F247" i="66"/>
  <c r="F252" i="66" s="1"/>
  <c r="F256" i="66" s="1"/>
  <c r="Q145" i="66"/>
  <c r="Q180" i="66" s="1"/>
  <c r="F180" i="66"/>
  <c r="F263" i="66" s="1"/>
  <c r="H248" i="66"/>
  <c r="H225" i="66"/>
  <c r="H264" i="66" s="1"/>
  <c r="S197" i="66"/>
  <c r="S225" i="66" s="1"/>
  <c r="M222" i="66"/>
  <c r="G242" i="66"/>
  <c r="M221" i="66"/>
  <c r="K247" i="66"/>
  <c r="K180" i="66"/>
  <c r="K263" i="66" s="1"/>
  <c r="V145" i="66"/>
  <c r="V180" i="66" s="1"/>
  <c r="K242" i="66"/>
  <c r="F248" i="66"/>
  <c r="F253" i="66" s="1"/>
  <c r="F257" i="66" s="1"/>
  <c r="Q197" i="66"/>
  <c r="Q225" i="66" s="1"/>
  <c r="F225" i="66"/>
  <c r="F264" i="66" s="1"/>
  <c r="J247" i="66"/>
  <c r="J180" i="66"/>
  <c r="J263" i="66" s="1"/>
  <c r="U145" i="66"/>
  <c r="U180" i="66" s="1"/>
  <c r="L242" i="66"/>
  <c r="G247" i="66"/>
  <c r="G252" i="66" s="1"/>
  <c r="G256" i="66" s="1"/>
  <c r="R145" i="66"/>
  <c r="R180" i="66" s="1"/>
  <c r="G180" i="66"/>
  <c r="G263" i="66" s="1"/>
  <c r="N208" i="66"/>
  <c r="M239" i="66"/>
  <c r="M232" i="66"/>
  <c r="N201" i="66"/>
  <c r="Y215" i="66" s="1"/>
  <c r="X215" i="66"/>
  <c r="N206" i="66"/>
  <c r="M237" i="66"/>
  <c r="Y223" i="66"/>
  <c r="N204" i="66"/>
  <c r="M235" i="66"/>
  <c r="M217" i="66"/>
  <c r="N202" i="66"/>
  <c r="N233" i="66" s="1"/>
  <c r="M233" i="66"/>
  <c r="L247" i="66"/>
  <c r="L252" i="66" s="1"/>
  <c r="L256" i="66" s="1"/>
  <c r="L180" i="66"/>
  <c r="L263" i="66" s="1"/>
  <c r="W145" i="66"/>
  <c r="W180" i="66" s="1"/>
  <c r="N247" i="66"/>
  <c r="N252" i="66" s="1"/>
  <c r="N256" i="66" s="1"/>
  <c r="N180" i="66"/>
  <c r="N263" i="66" s="1"/>
  <c r="Y145" i="66"/>
  <c r="Y180" i="66" s="1"/>
  <c r="O145" i="66"/>
  <c r="X214" i="66"/>
  <c r="M247" i="66"/>
  <c r="M180" i="66"/>
  <c r="M263" i="66" s="1"/>
  <c r="X145" i="66"/>
  <c r="X180" i="66" s="1"/>
  <c r="G248" i="66"/>
  <c r="G225" i="66"/>
  <c r="G264" i="66" s="1"/>
  <c r="R197" i="66"/>
  <c r="R225" i="66" s="1"/>
  <c r="M248" i="66"/>
  <c r="X197" i="66"/>
  <c r="M214" i="66"/>
  <c r="K225" i="66"/>
  <c r="K264" i="66" s="1"/>
  <c r="K248" i="66"/>
  <c r="K253" i="66" s="1"/>
  <c r="K257" i="66" s="1"/>
  <c r="V197" i="66"/>
  <c r="V225" i="66" s="1"/>
  <c r="F242" i="66"/>
  <c r="H253" i="66" l="1"/>
  <c r="H257" i="66" s="1"/>
  <c r="X225" i="66"/>
  <c r="G253" i="66"/>
  <c r="G257" i="66" s="1"/>
  <c r="H252" i="66"/>
  <c r="H256" i="66" s="1"/>
  <c r="M242" i="66"/>
  <c r="M225" i="66"/>
  <c r="M264" i="66" s="1"/>
  <c r="K252" i="66"/>
  <c r="K256" i="66" s="1"/>
  <c r="N234" i="66"/>
  <c r="N217" i="66"/>
  <c r="N236" i="66"/>
  <c r="N219" i="66"/>
  <c r="Y219" i="66"/>
  <c r="J252" i="66"/>
  <c r="J256" i="66" s="1"/>
  <c r="I253" i="66"/>
  <c r="I257" i="66" s="1"/>
  <c r="M253" i="66"/>
  <c r="M257" i="66" s="1"/>
  <c r="N235" i="66"/>
  <c r="N218" i="66"/>
  <c r="Y218" i="66"/>
  <c r="N239" i="66"/>
  <c r="Y222" i="66"/>
  <c r="N222" i="66"/>
  <c r="N231" i="66"/>
  <c r="N211" i="66"/>
  <c r="N225" i="66" s="1"/>
  <c r="N264" i="66" s="1"/>
  <c r="Y214" i="66"/>
  <c r="N214" i="66"/>
  <c r="N237" i="66"/>
  <c r="Y220" i="66"/>
  <c r="N220" i="66"/>
  <c r="Y217" i="66"/>
  <c r="N238" i="66"/>
  <c r="N221" i="66"/>
  <c r="N232" i="66"/>
  <c r="N215" i="66"/>
  <c r="L253" i="66"/>
  <c r="L257" i="66" s="1"/>
  <c r="N240" i="66"/>
  <c r="N223" i="66"/>
  <c r="M252" i="66"/>
  <c r="M256" i="66" s="1"/>
  <c r="J253" i="66"/>
  <c r="J257" i="66" s="1"/>
  <c r="N242" i="66" l="1"/>
  <c r="AA198" i="66"/>
  <c r="Y225" i="66"/>
  <c r="N257" i="66"/>
  <c r="N18" i="59" l="1"/>
  <c r="M18" i="59"/>
  <c r="L18" i="59"/>
  <c r="K18" i="59"/>
  <c r="J18" i="59"/>
  <c r="I18" i="59"/>
  <c r="H18" i="59"/>
  <c r="G18" i="59"/>
  <c r="F18" i="59"/>
  <c r="E18" i="59"/>
  <c r="D18" i="59"/>
  <c r="N17" i="59"/>
  <c r="M17" i="59"/>
  <c r="L17" i="59"/>
  <c r="K17" i="59"/>
  <c r="J17" i="59"/>
  <c r="I17" i="59"/>
  <c r="H17" i="59"/>
  <c r="G17" i="59"/>
  <c r="F17" i="59"/>
  <c r="E17" i="59"/>
  <c r="D17" i="59"/>
  <c r="N16" i="59"/>
  <c r="M16" i="59"/>
  <c r="L16" i="59"/>
  <c r="K16" i="59"/>
  <c r="J16" i="59"/>
  <c r="I16" i="59"/>
  <c r="H16" i="59"/>
  <c r="G16" i="59"/>
  <c r="F16" i="59"/>
  <c r="E16" i="59"/>
  <c r="D16" i="59"/>
  <c r="N15" i="59"/>
  <c r="M15" i="59"/>
  <c r="L15" i="59"/>
  <c r="K15" i="59"/>
  <c r="J15" i="59"/>
  <c r="I15" i="59"/>
  <c r="H15" i="59"/>
  <c r="G15" i="59"/>
  <c r="F15" i="59"/>
  <c r="E15" i="59"/>
  <c r="D15" i="59"/>
  <c r="N14" i="59"/>
  <c r="M14" i="59"/>
  <c r="L14" i="59"/>
  <c r="K14" i="59"/>
  <c r="J14" i="59"/>
  <c r="I14" i="59"/>
  <c r="H14" i="59"/>
  <c r="G14" i="59"/>
  <c r="F14" i="59"/>
  <c r="E14" i="59"/>
  <c r="D14" i="59"/>
  <c r="N13" i="59"/>
  <c r="M13" i="59"/>
  <c r="L13" i="59"/>
  <c r="K13" i="59"/>
  <c r="J13" i="59"/>
  <c r="I13" i="59"/>
  <c r="H13" i="59"/>
  <c r="G13" i="59"/>
  <c r="F13" i="59"/>
  <c r="E13" i="59"/>
  <c r="D13" i="59"/>
  <c r="N12" i="59"/>
  <c r="M12" i="59"/>
  <c r="L12" i="59"/>
  <c r="K12" i="59"/>
  <c r="J12" i="59"/>
  <c r="I12" i="59"/>
  <c r="H12" i="59"/>
  <c r="G12" i="59"/>
  <c r="F12" i="59"/>
  <c r="E12" i="59"/>
  <c r="D12" i="59"/>
  <c r="N20" i="58"/>
  <c r="M20" i="58"/>
  <c r="L20" i="58"/>
  <c r="K20" i="58"/>
  <c r="J20" i="58"/>
  <c r="I20" i="58"/>
  <c r="H20" i="58"/>
  <c r="G20" i="58"/>
  <c r="F20" i="58"/>
  <c r="E20" i="58"/>
  <c r="D20" i="58"/>
  <c r="N19" i="58"/>
  <c r="M19" i="58"/>
  <c r="L19" i="58"/>
  <c r="K19" i="58"/>
  <c r="J19" i="58"/>
  <c r="I19" i="58"/>
  <c r="H19" i="58"/>
  <c r="G19" i="58"/>
  <c r="F19" i="58"/>
  <c r="E19" i="58"/>
  <c r="D19" i="58"/>
  <c r="N18" i="58"/>
  <c r="M18" i="58"/>
  <c r="L18" i="58"/>
  <c r="K18" i="58"/>
  <c r="J18" i="58"/>
  <c r="I18" i="58"/>
  <c r="H18" i="58"/>
  <c r="G18" i="58"/>
  <c r="F18" i="58"/>
  <c r="E18" i="58"/>
  <c r="D18" i="58"/>
  <c r="N17" i="58"/>
  <c r="M17" i="58"/>
  <c r="L17" i="58"/>
  <c r="K17" i="58"/>
  <c r="J17" i="58"/>
  <c r="I17" i="58"/>
  <c r="H17" i="58"/>
  <c r="G17" i="58"/>
  <c r="F17" i="58"/>
  <c r="E17" i="58"/>
  <c r="D17" i="58"/>
  <c r="N16" i="58"/>
  <c r="M16" i="58"/>
  <c r="L16" i="58"/>
  <c r="K16" i="58"/>
  <c r="J16" i="58"/>
  <c r="I16" i="58"/>
  <c r="H16" i="58"/>
  <c r="G16" i="58"/>
  <c r="F16" i="58"/>
  <c r="E16" i="58"/>
  <c r="D16" i="58"/>
  <c r="N15" i="58"/>
  <c r="M15" i="58"/>
  <c r="L15" i="58"/>
  <c r="K15" i="58"/>
  <c r="J15" i="58"/>
  <c r="I15" i="58"/>
  <c r="H15" i="58"/>
  <c r="G15" i="58"/>
  <c r="F15" i="58"/>
  <c r="E15" i="58"/>
  <c r="D15" i="58"/>
  <c r="N14" i="58"/>
  <c r="M14" i="58"/>
  <c r="L14" i="58"/>
  <c r="K14" i="58"/>
  <c r="J14" i="58"/>
  <c r="I14" i="58"/>
  <c r="H14" i="58"/>
  <c r="G14" i="58"/>
  <c r="F14" i="58"/>
  <c r="E14" i="58"/>
  <c r="D14" i="58"/>
  <c r="O33" i="63"/>
  <c r="N33" i="63"/>
  <c r="M33" i="63"/>
  <c r="L33" i="63"/>
  <c r="K33" i="63"/>
  <c r="J33" i="63"/>
  <c r="I33" i="63"/>
  <c r="H33" i="63"/>
  <c r="G33" i="63"/>
  <c r="F33" i="63"/>
  <c r="E33" i="63"/>
  <c r="O32" i="63"/>
  <c r="N32" i="63"/>
  <c r="M32" i="63"/>
  <c r="L32" i="63"/>
  <c r="K32" i="63"/>
  <c r="J32" i="63"/>
  <c r="I32" i="63"/>
  <c r="H32" i="63"/>
  <c r="G32" i="63"/>
  <c r="F32" i="63"/>
  <c r="E32" i="63"/>
  <c r="O31" i="63"/>
  <c r="N31" i="63"/>
  <c r="M31" i="63"/>
  <c r="L31" i="63"/>
  <c r="K31" i="63"/>
  <c r="J31" i="63"/>
  <c r="I31" i="63"/>
  <c r="H31" i="63"/>
  <c r="G31" i="63"/>
  <c r="F31" i="63"/>
  <c r="E31" i="63"/>
  <c r="O30" i="63"/>
  <c r="N30" i="63"/>
  <c r="M30" i="63"/>
  <c r="L30" i="63"/>
  <c r="K30" i="63"/>
  <c r="J30" i="63"/>
  <c r="I30" i="63"/>
  <c r="H30" i="63"/>
  <c r="G30" i="63"/>
  <c r="F30" i="63"/>
  <c r="E30" i="63"/>
  <c r="O29" i="63"/>
  <c r="N29" i="63"/>
  <c r="M29" i="63"/>
  <c r="L29" i="63"/>
  <c r="K29" i="63"/>
  <c r="J29" i="63"/>
  <c r="I29" i="63"/>
  <c r="H29" i="63"/>
  <c r="G29" i="63"/>
  <c r="F29" i="63"/>
  <c r="E29" i="63"/>
  <c r="O28" i="63"/>
  <c r="N28" i="63"/>
  <c r="M28" i="63"/>
  <c r="L28" i="63"/>
  <c r="K28" i="63"/>
  <c r="J28" i="63"/>
  <c r="I28" i="63"/>
  <c r="H28" i="63"/>
  <c r="G28" i="63"/>
  <c r="F28" i="63"/>
  <c r="E28" i="63"/>
  <c r="O27" i="63"/>
  <c r="N27" i="63"/>
  <c r="M27" i="63"/>
  <c r="L27" i="63"/>
  <c r="K27" i="63"/>
  <c r="J27" i="63"/>
  <c r="I27" i="63"/>
  <c r="H27" i="63"/>
  <c r="G27" i="63"/>
  <c r="F27" i="63"/>
  <c r="E27" i="63"/>
  <c r="O26" i="63"/>
  <c r="N26" i="63"/>
  <c r="M26" i="63"/>
  <c r="L26" i="63"/>
  <c r="K26" i="63"/>
  <c r="J26" i="63"/>
  <c r="I26" i="63"/>
  <c r="H26" i="63"/>
  <c r="G26" i="63"/>
  <c r="F26" i="63"/>
  <c r="E26" i="63"/>
  <c r="B25" i="59" l="1"/>
  <c r="G25" i="59"/>
  <c r="H25" i="59"/>
  <c r="F25" i="59"/>
  <c r="E25" i="59"/>
  <c r="D25" i="59"/>
  <c r="C25" i="59"/>
  <c r="N24" i="56"/>
  <c r="M24" i="56"/>
  <c r="L24" i="56"/>
  <c r="K24" i="56"/>
  <c r="J24" i="56"/>
  <c r="I24" i="56"/>
  <c r="H24" i="56"/>
  <c r="G24" i="56"/>
  <c r="F24" i="56"/>
  <c r="E24" i="56"/>
  <c r="D24" i="56"/>
  <c r="N23" i="56"/>
  <c r="N79" i="56" s="1"/>
  <c r="M23" i="56"/>
  <c r="L23" i="56"/>
  <c r="K23" i="56"/>
  <c r="J23" i="56"/>
  <c r="I23" i="56"/>
  <c r="H23" i="56"/>
  <c r="G23" i="56"/>
  <c r="F23" i="56"/>
  <c r="E23" i="56"/>
  <c r="D23" i="56"/>
  <c r="N22" i="56"/>
  <c r="M22" i="56"/>
  <c r="L22" i="56"/>
  <c r="K22" i="56"/>
  <c r="J22" i="56"/>
  <c r="I22" i="56"/>
  <c r="H22" i="56"/>
  <c r="G22" i="56"/>
  <c r="F22" i="56"/>
  <c r="E22" i="56"/>
  <c r="D22" i="56"/>
  <c r="N78" i="56" s="1"/>
  <c r="N21" i="56"/>
  <c r="M21" i="56"/>
  <c r="L21" i="56"/>
  <c r="K21" i="56"/>
  <c r="J21" i="56"/>
  <c r="I21" i="56"/>
  <c r="H21" i="56"/>
  <c r="G21" i="56"/>
  <c r="F21" i="56"/>
  <c r="E21" i="56"/>
  <c r="D21" i="56"/>
  <c r="N20" i="56"/>
  <c r="M20" i="56"/>
  <c r="L20" i="56"/>
  <c r="K20" i="56"/>
  <c r="J20" i="56"/>
  <c r="I20" i="56"/>
  <c r="H20" i="56"/>
  <c r="G20" i="56"/>
  <c r="F20" i="56"/>
  <c r="E20" i="56"/>
  <c r="D20" i="56"/>
  <c r="N19" i="56"/>
  <c r="M19" i="56"/>
  <c r="L19" i="56"/>
  <c r="K19" i="56"/>
  <c r="J19" i="56"/>
  <c r="I19" i="56"/>
  <c r="H19" i="56"/>
  <c r="G19" i="56"/>
  <c r="F19" i="56"/>
  <c r="E19" i="56"/>
  <c r="D19" i="56"/>
  <c r="N18" i="56"/>
  <c r="M18" i="56"/>
  <c r="L18" i="56"/>
  <c r="K18" i="56"/>
  <c r="J18" i="56"/>
  <c r="I18" i="56"/>
  <c r="H18" i="56"/>
  <c r="G18" i="56"/>
  <c r="F18" i="56"/>
  <c r="E18" i="56"/>
  <c r="D18" i="56"/>
  <c r="N11" i="56"/>
  <c r="M11" i="56"/>
  <c r="L11" i="56"/>
  <c r="K11" i="56"/>
  <c r="J11" i="56"/>
  <c r="I11" i="56"/>
  <c r="H11" i="56"/>
  <c r="G11" i="56"/>
  <c r="F11" i="56"/>
  <c r="E11" i="56"/>
  <c r="D11" i="56"/>
  <c r="D12" i="56" s="1"/>
  <c r="N10" i="56"/>
  <c r="M10" i="56"/>
  <c r="L10" i="56"/>
  <c r="K10" i="56"/>
  <c r="J10" i="56"/>
  <c r="I10" i="56"/>
  <c r="H10" i="56"/>
  <c r="G10" i="56"/>
  <c r="F10" i="56"/>
  <c r="E10" i="56"/>
  <c r="D10" i="56"/>
  <c r="D10" i="55"/>
  <c r="E10" i="55"/>
  <c r="F10" i="55"/>
  <c r="G10" i="55"/>
  <c r="H10" i="55"/>
  <c r="I10" i="55"/>
  <c r="J10" i="55"/>
  <c r="K10" i="55"/>
  <c r="L10" i="55"/>
  <c r="M10" i="55"/>
  <c r="N10" i="55"/>
  <c r="D11" i="55"/>
  <c r="E11" i="55"/>
  <c r="F11" i="55"/>
  <c r="G11" i="55"/>
  <c r="H11" i="55"/>
  <c r="I11" i="55"/>
  <c r="J11" i="55"/>
  <c r="K11" i="55"/>
  <c r="L11" i="55"/>
  <c r="M11" i="55"/>
  <c r="N11" i="55"/>
  <c r="N64" i="55"/>
  <c r="N65" i="55"/>
  <c r="N66" i="55"/>
  <c r="N67" i="55"/>
  <c r="N68" i="55"/>
  <c r="N69" i="55"/>
  <c r="N70" i="55"/>
  <c r="F12" i="55" l="1"/>
  <c r="E12" i="55"/>
  <c r="D12" i="55"/>
  <c r="N18" i="55"/>
  <c r="M18" i="55"/>
  <c r="K18" i="55"/>
  <c r="I12" i="55"/>
  <c r="H12" i="55"/>
  <c r="L18" i="55"/>
  <c r="J12" i="55"/>
  <c r="G12" i="55"/>
  <c r="K12" i="56"/>
  <c r="J12" i="56"/>
  <c r="N74" i="56"/>
  <c r="N76" i="56"/>
  <c r="N75" i="56"/>
  <c r="N77" i="56"/>
  <c r="L12" i="55"/>
  <c r="N12" i="55"/>
  <c r="M12" i="55"/>
  <c r="E12" i="56"/>
  <c r="G12" i="56"/>
  <c r="H12" i="56"/>
  <c r="I12" i="56"/>
  <c r="F12" i="56"/>
  <c r="N80" i="56"/>
  <c r="L12" i="56"/>
  <c r="N12" i="56"/>
  <c r="M12" i="56"/>
  <c r="J18" i="55"/>
  <c r="F18" i="55"/>
  <c r="E18" i="55"/>
  <c r="D18" i="55"/>
  <c r="K12" i="55"/>
  <c r="I18" i="55"/>
  <c r="H18" i="55"/>
  <c r="G18" i="55"/>
</calcChain>
</file>

<file path=xl/sharedStrings.xml><?xml version="1.0" encoding="utf-8"?>
<sst xmlns="http://schemas.openxmlformats.org/spreadsheetml/2006/main" count="1957" uniqueCount="726">
  <si>
    <t>OBSAH</t>
  </si>
  <si>
    <t>Mapa 1: Regionálne nerovnosti EÚ 27 (HDP na obyvateľa v PKS, úroveň NUTS 2, 2022)</t>
  </si>
  <si>
    <t>Mapa 2: Miera nezamestnanosti v regiónoch EÚ 27 (úroveň NUTS 2, 2022)</t>
  </si>
  <si>
    <t xml:space="preserve">Graf 1: Celková alokácia zdrojov na obyvateľa za programové obdobie 2014 - 2020 </t>
  </si>
  <si>
    <t>Graf 2: Čerpania zdrojov EÚ z programového obdobia 2014 – 2020 (údaje k 31.12. 2023)</t>
  </si>
  <si>
    <t>Región NUTS 2</t>
  </si>
  <si>
    <t>Mayotte</t>
  </si>
  <si>
    <t>Yuzhen tsentralen</t>
  </si>
  <si>
    <t>Severozapaden</t>
  </si>
  <si>
    <t>Severen tsentralen</t>
  </si>
  <si>
    <t>Voreio Aigaio</t>
  </si>
  <si>
    <t>Severoiztochen</t>
  </si>
  <si>
    <t>Guyane</t>
  </si>
  <si>
    <t>Panonska Hrvatska</t>
  </si>
  <si>
    <t>Yugoiztochen</t>
  </si>
  <si>
    <t>Anatoliki Makedonia, Thraki</t>
  </si>
  <si>
    <t>Ipeiros</t>
  </si>
  <si>
    <t>Dytiki Ellada</t>
  </si>
  <si>
    <t>Thessalia</t>
  </si>
  <si>
    <t>Észak-Alföld</t>
  </si>
  <si>
    <t>Nord-Est</t>
  </si>
  <si>
    <t>Kentriki Makedonia</t>
  </si>
  <si>
    <t>Dél-Dunántúl</t>
  </si>
  <si>
    <t>Východné Slovensko</t>
  </si>
  <si>
    <t>Kriti</t>
  </si>
  <si>
    <t>Észak-Magyarország</t>
  </si>
  <si>
    <t>Lubelskie</t>
  </si>
  <si>
    <t>Dytiki Makedonia</t>
  </si>
  <si>
    <t>Podkarpackie</t>
  </si>
  <si>
    <t>Dél-Alföld</t>
  </si>
  <si>
    <t>Warminsko-Mazurskie</t>
  </si>
  <si>
    <t>Swietokrzyskie</t>
  </si>
  <si>
    <t>Peloponnisos</t>
  </si>
  <si>
    <t>Sjeverna Hrvatska</t>
  </si>
  <si>
    <t>Calabria</t>
  </si>
  <si>
    <t>Podlaskie</t>
  </si>
  <si>
    <t>Ionia Nisia</t>
  </si>
  <si>
    <t>Sud - Muntenia</t>
  </si>
  <si>
    <t>Stredné Slovensko</t>
  </si>
  <si>
    <t>Sicilia</t>
  </si>
  <si>
    <t>Sud-Vest Oltenia</t>
  </si>
  <si>
    <t>Sud-Est</t>
  </si>
  <si>
    <t>Severozápad</t>
  </si>
  <si>
    <t>Pest</t>
  </si>
  <si>
    <t>Extremadura</t>
  </si>
  <si>
    <t>Andalucía</t>
  </si>
  <si>
    <t>Canarias</t>
  </si>
  <si>
    <t>Campania</t>
  </si>
  <si>
    <t>Lubuskie</t>
  </si>
  <si>
    <t>Opolskie</t>
  </si>
  <si>
    <t>Kujawsko-Pomorskie</t>
  </si>
  <si>
    <t>Ciudad de Melilla</t>
  </si>
  <si>
    <t>Puglia</t>
  </si>
  <si>
    <t>Západné Slovensko</t>
  </si>
  <si>
    <t>Notio Aigaio</t>
  </si>
  <si>
    <t>Zachodniopomorskie</t>
  </si>
  <si>
    <t>Sterea Ellada</t>
  </si>
  <si>
    <t>Guadeloupe</t>
  </si>
  <si>
    <t>Jadranska Hrvatska</t>
  </si>
  <si>
    <t>Norte</t>
  </si>
  <si>
    <t>La Réunion</t>
  </si>
  <si>
    <t>Centro (PT)</t>
  </si>
  <si>
    <t>Região Autónoma dos Açores (PT)</t>
  </si>
  <si>
    <t>Castilla-la Mancha</t>
  </si>
  <si>
    <t>Mazowiecki regionalny</t>
  </si>
  <si>
    <t>Nyugat-Dunántúl</t>
  </si>
  <si>
    <t>Región de Murcia</t>
  </si>
  <si>
    <t>Ciudad de Ceuta</t>
  </si>
  <si>
    <t>Molise</t>
  </si>
  <si>
    <t>Sardegna</t>
  </si>
  <si>
    <t>Közép-Dunántúl</t>
  </si>
  <si>
    <t>Região Autónoma da Madeira (PT)</t>
  </si>
  <si>
    <t>Nord-Vest</t>
  </si>
  <si>
    <t>Malopolskie</t>
  </si>
  <si>
    <t>Alentejo</t>
  </si>
  <si>
    <t>Centru</t>
  </si>
  <si>
    <t>Martinique</t>
  </si>
  <si>
    <t>Latvija</t>
  </si>
  <si>
    <t>Vidurio ir vakaru Lietuvos regionas</t>
  </si>
  <si>
    <t>Moravskoslezsko</t>
  </si>
  <si>
    <t>Comunitat Valenciana</t>
  </si>
  <si>
    <t>Lódzkie</t>
  </si>
  <si>
    <t>Vzhodna Slovenija</t>
  </si>
  <si>
    <t>Prov. Luxembourg (BE)</t>
  </si>
  <si>
    <t>Severovýchod</t>
  </si>
  <si>
    <t>Strední Morava</t>
  </si>
  <si>
    <t>Pomorskie</t>
  </si>
  <si>
    <t>Vest</t>
  </si>
  <si>
    <t>Prov. Hainaut</t>
  </si>
  <si>
    <t>Principado de Asturias</t>
  </si>
  <si>
    <t>Picardie</t>
  </si>
  <si>
    <t>Lorraine</t>
  </si>
  <si>
    <t>Basilicata</t>
  </si>
  <si>
    <t>Algarve</t>
  </si>
  <si>
    <t>Jihozápad</t>
  </si>
  <si>
    <t>Galicia</t>
  </si>
  <si>
    <t>Limousin</t>
  </si>
  <si>
    <t>Cantabria</t>
  </si>
  <si>
    <t>Franche-Comté</t>
  </si>
  <si>
    <t>Strední Cechy</t>
  </si>
  <si>
    <t>Languedoc-Roussillon</t>
  </si>
  <si>
    <t>Slaskie</t>
  </si>
  <si>
    <t>Castilla y León</t>
  </si>
  <si>
    <t>Prov. Namur</t>
  </si>
  <si>
    <t>Illes Balears</t>
  </si>
  <si>
    <t>Basse-Normandie</t>
  </si>
  <si>
    <t>Abruzzo</t>
  </si>
  <si>
    <t>Corse</t>
  </si>
  <si>
    <t>Northern and Western</t>
  </si>
  <si>
    <t>Wielkopolskie</t>
  </si>
  <si>
    <t>Lüneburg</t>
  </si>
  <si>
    <t>Auvergne</t>
  </si>
  <si>
    <t>Umbria</t>
  </si>
  <si>
    <t>Jihovýchod</t>
  </si>
  <si>
    <t>Mecklenburg-Vorpommern</t>
  </si>
  <si>
    <t>Nord-Pas-de-Calais</t>
  </si>
  <si>
    <t>Poitou-Charentes</t>
  </si>
  <si>
    <t>Prov. Liège</t>
  </si>
  <si>
    <t>Brandenburg</t>
  </si>
  <si>
    <t>Chemnitz</t>
  </si>
  <si>
    <t>Sachsen-Anhalt</t>
  </si>
  <si>
    <t>Attiki</t>
  </si>
  <si>
    <t>Centre - Val de Loire</t>
  </si>
  <si>
    <t>Bourgogne</t>
  </si>
  <si>
    <t>Champagne-Ardenne</t>
  </si>
  <si>
    <t>Dolnoslaskie</t>
  </si>
  <si>
    <t>Thüringen</t>
  </si>
  <si>
    <t>Haute-Normandie</t>
  </si>
  <si>
    <t>Burgenland (AT)</t>
  </si>
  <si>
    <t>Drenthe</t>
  </si>
  <si>
    <t>Sjælland</t>
  </si>
  <si>
    <t>Eesti</t>
  </si>
  <si>
    <t>La Rioja</t>
  </si>
  <si>
    <t>Bretagne</t>
  </si>
  <si>
    <t>Midi-Pyrénées</t>
  </si>
  <si>
    <t>Marche</t>
  </si>
  <si>
    <t>Kypros</t>
  </si>
  <si>
    <t>Trier</t>
  </si>
  <si>
    <t>Aquitaine</t>
  </si>
  <si>
    <t>Friesland (NL)</t>
  </si>
  <si>
    <t>Pays-de-la-Loire</t>
  </si>
  <si>
    <t>Aragón</t>
  </si>
  <si>
    <t>Dresden</t>
  </si>
  <si>
    <t>Alsace</t>
  </si>
  <si>
    <t>Flevoland</t>
  </si>
  <si>
    <t>Pohjois- ja Itä-Suomi</t>
  </si>
  <si>
    <t>Yugozapaden</t>
  </si>
  <si>
    <t>Área Metropolitana de Lisboa</t>
  </si>
  <si>
    <t>Cataluña</t>
  </si>
  <si>
    <t>Toscana</t>
  </si>
  <si>
    <t>Prov. Limburg (BE)</t>
  </si>
  <si>
    <t>Leipzig</t>
  </si>
  <si>
    <t>Etelä-Suomi</t>
  </si>
  <si>
    <t>Norra Mellansverige</t>
  </si>
  <si>
    <t>Schleswig-Holstein</t>
  </si>
  <si>
    <t>Provence-Alpes-Côte d'Azur</t>
  </si>
  <si>
    <t>Länsi-Suomi</t>
  </si>
  <si>
    <t>Münster</t>
  </si>
  <si>
    <t>Comunidad Foral de Navarra</t>
  </si>
  <si>
    <t>Piemonte</t>
  </si>
  <si>
    <t>Liguria</t>
  </si>
  <si>
    <t>Koblenz</t>
  </si>
  <si>
    <t>Saarland</t>
  </si>
  <si>
    <t>Malta</t>
  </si>
  <si>
    <t>Arnsberg</t>
  </si>
  <si>
    <t>Friuli-Venezia Giulia</t>
  </si>
  <si>
    <t>Småland med öarna</t>
  </si>
  <si>
    <t>Gießen</t>
  </si>
  <si>
    <t>Niederösterreich</t>
  </si>
  <si>
    <t>Östra Mellansverige</t>
  </si>
  <si>
    <t>Nordjylland</t>
  </si>
  <si>
    <t>Rhône-Alpes</t>
  </si>
  <si>
    <t>Sydsverige</t>
  </si>
  <si>
    <t>Weser-Ems</t>
  </si>
  <si>
    <t>Veneto</t>
  </si>
  <si>
    <t>Kassel</t>
  </si>
  <si>
    <t>País Vasco</t>
  </si>
  <si>
    <t>Zahodna Slovenija</t>
  </si>
  <si>
    <t>Mellersta Norrland</t>
  </si>
  <si>
    <t>Lazio</t>
  </si>
  <si>
    <t>Overijssel</t>
  </si>
  <si>
    <t>Gelderland</t>
  </si>
  <si>
    <t>Zeeland</t>
  </si>
  <si>
    <t>Kärnten</t>
  </si>
  <si>
    <t>Åland</t>
  </si>
  <si>
    <t>Prov. Oost-Vlaanderen</t>
  </si>
  <si>
    <t>Steiermark</t>
  </si>
  <si>
    <t>Freiburg</t>
  </si>
  <si>
    <t>Oberfranken</t>
  </si>
  <si>
    <t>Hannover</t>
  </si>
  <si>
    <t>Comunidad de Madrid</t>
  </si>
  <si>
    <t>Detmold</t>
  </si>
  <si>
    <t>Syddanmark</t>
  </si>
  <si>
    <t>Emilia-Romagna</t>
  </si>
  <si>
    <t>Groningen</t>
  </si>
  <si>
    <t>Västsverige</t>
  </si>
  <si>
    <t>Schwaben</t>
  </si>
  <si>
    <t>Limburg (NL)</t>
  </si>
  <si>
    <t>Niederbayern</t>
  </si>
  <si>
    <t>Prov. West-Vlaanderen</t>
  </si>
  <si>
    <t>Midtjylland</t>
  </si>
  <si>
    <t>Unterfranken</t>
  </si>
  <si>
    <t>Valle d'Aosta/Vallée d'Aoste</t>
  </si>
  <si>
    <t>Düsseldorf</t>
  </si>
  <si>
    <t>Rheinhessen-Pfalz</t>
  </si>
  <si>
    <t>Prov. Vlaams-Brabant</t>
  </si>
  <si>
    <t>Tirol</t>
  </si>
  <si>
    <t>Berlin</t>
  </si>
  <si>
    <t>Köln</t>
  </si>
  <si>
    <t>Provincia Autonoma di Trento</t>
  </si>
  <si>
    <t>Oberösterreich</t>
  </si>
  <si>
    <t>Zuid-Holland</t>
  </si>
  <si>
    <t>Övre Norrland</t>
  </si>
  <si>
    <t>Oberpfalz</t>
  </si>
  <si>
    <t>Lombardia</t>
  </si>
  <si>
    <t>Karlsruhe</t>
  </si>
  <si>
    <t>Tübingen</t>
  </si>
  <si>
    <t>Grad Zagreb</t>
  </si>
  <si>
    <t>Sostines regionas</t>
  </si>
  <si>
    <t>Noord-Brabant</t>
  </si>
  <si>
    <t>Mittelfranken</t>
  </si>
  <si>
    <t>Braunschweig</t>
  </si>
  <si>
    <t>Vorarlberg</t>
  </si>
  <si>
    <t>Bremen</t>
  </si>
  <si>
    <t>Prov. Brabant wallon</t>
  </si>
  <si>
    <t>Wien</t>
  </si>
  <si>
    <t>Helsinki-Uusimaa</t>
  </si>
  <si>
    <t>Salzburg</t>
  </si>
  <si>
    <t>Prov. Antwerpen</t>
  </si>
  <si>
    <t>Bratislavský kraj</t>
  </si>
  <si>
    <t>Darmstadt</t>
  </si>
  <si>
    <t>Provincia Autonoma di Bolzano/Bozen</t>
  </si>
  <si>
    <t>Stuttgart</t>
  </si>
  <si>
    <t>Budapest</t>
  </si>
  <si>
    <t>Utrecht</t>
  </si>
  <si>
    <t>Warszawski stoleczny</t>
  </si>
  <si>
    <t>Bucuresti - Ilfov</t>
  </si>
  <si>
    <t>Noord-Holland</t>
  </si>
  <si>
    <t>Stockholm</t>
  </si>
  <si>
    <t>Oberbayern</t>
  </si>
  <si>
    <t>Île de France</t>
  </si>
  <si>
    <t>Hovedstaden</t>
  </si>
  <si>
    <t>Hamburg</t>
  </si>
  <si>
    <t>Praha</t>
  </si>
  <si>
    <t>Région de Bruxelles-Capitale/Brussels Hoofdstedelijk Gewest</t>
  </si>
  <si>
    <t>Eastern and Midland</t>
  </si>
  <si>
    <t>Southern</t>
  </si>
  <si>
    <t>Luxembourg</t>
  </si>
  <si>
    <t>Zdroj: Eurostat, spracovanie MIRRI SR/IDRP</t>
  </si>
  <si>
    <t>Střední Čechy</t>
  </si>
  <si>
    <t>Warszawski stołeczny</t>
  </si>
  <si>
    <t>Śląskie</t>
  </si>
  <si>
    <t>Małopolskie</t>
  </si>
  <si>
    <t>Střední Morava</t>
  </si>
  <si>
    <t>Bucureşti-Ilfov</t>
  </si>
  <si>
    <t>Warmińsko-mazurskie</t>
  </si>
  <si>
    <t>Dolnośląskie</t>
  </si>
  <si>
    <t>Łódzkie</t>
  </si>
  <si>
    <t>Świętokrzyskie</t>
  </si>
  <si>
    <t>Kujawsko-pomorskie</t>
  </si>
  <si>
    <t>Burgenland</t>
  </si>
  <si>
    <t>Sostinės regionas</t>
  </si>
  <si>
    <t xml:space="preserve">Centro (PT) </t>
  </si>
  <si>
    <t>Valle d’Aosta/Vallée d’Aoste</t>
  </si>
  <si>
    <t>Região Autónoma dos Açores</t>
  </si>
  <si>
    <t>Pays de la Loire</t>
  </si>
  <si>
    <t>Centre — Val de Loire</t>
  </si>
  <si>
    <t>Vidurio ir vakarų Lietuvos regionas</t>
  </si>
  <si>
    <t>Provence-Alpes-Côte d’Azur</t>
  </si>
  <si>
    <t>Kýpros</t>
  </si>
  <si>
    <t>Região Autónoma da Madeira</t>
  </si>
  <si>
    <t>Ile de France</t>
  </si>
  <si>
    <t>Sud-Muntenia</t>
  </si>
  <si>
    <t>Nord-Pas de Calais</t>
  </si>
  <si>
    <t>Dytiki Elláda</t>
  </si>
  <si>
    <t>Sterea Elláda</t>
  </si>
  <si>
    <t>Castilla-La Mancha</t>
  </si>
  <si>
    <t>Krajina</t>
  </si>
  <si>
    <t>Slovensko</t>
  </si>
  <si>
    <t>Maďarsko</t>
  </si>
  <si>
    <t>Česko</t>
  </si>
  <si>
    <t>Poľsko</t>
  </si>
  <si>
    <t>Priemer EÚ 27</t>
  </si>
  <si>
    <t>Zdroj: Eurostat, spracovanie IDRP, MIRRI SR</t>
  </si>
  <si>
    <t>Región NUTS 3</t>
  </si>
  <si>
    <t>Hlavní město Praha</t>
  </si>
  <si>
    <t>Miasto Warszawa</t>
  </si>
  <si>
    <t>Karlovarský kraj</t>
  </si>
  <si>
    <t>Nógrád</t>
  </si>
  <si>
    <t>Przemyski</t>
  </si>
  <si>
    <t>Prešovský kraj</t>
  </si>
  <si>
    <t>Reálny HDP na obyvateľa v PKS, 2012</t>
  </si>
  <si>
    <t>Tempo rastu reálneho HDP (2012 - 2022)</t>
  </si>
  <si>
    <t>Středočeský kraj</t>
  </si>
  <si>
    <t>Jihočeský kraj</t>
  </si>
  <si>
    <t>Plzeňský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</si>
  <si>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</si>
  <si>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</si>
  <si>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</si>
  <si>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</si>
  <si>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</si>
  <si>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</si>
  <si>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</si>
  <si>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</si>
  <si>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</si>
  <si>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Fejér</t>
  </si>
  <si>
    <t>Komárom-Esztergom</t>
  </si>
  <si>
    <t>Veszprém</t>
  </si>
  <si>
    <t>Győr-Moson-Sopron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</si>
  <si>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</si>
  <si>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</si>
  <si>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</si>
  <si>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</si>
  <si>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</si>
  <si>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</si>
  <si>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</si>
  <si>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Hajdú-Bihar</t>
  </si>
  <si>
    <t>Jász-Nagykun-Szolnok</t>
  </si>
  <si>
    <t>Szabolcs-Szatmár-Bereg</t>
  </si>
  <si>
    <t>Bács-Kiskun</t>
  </si>
  <si>
    <t>Békés</t>
  </si>
  <si>
    <t>Csongrád-Csanád</t>
  </si>
  <si>
    <t>Miasto Kraków</t>
  </si>
  <si>
    <t>Krakowski</t>
  </si>
  <si>
    <t>Tarnowski</t>
  </si>
  <si>
    <t>Nowosądecki</t>
  </si>
  <si>
    <t>Nowotarski</t>
  </si>
  <si>
    <t>Oświęcimski</t>
  </si>
  <si>
    <t>Częstochowski</t>
  </si>
  <si>
    <t>Bielski</t>
  </si>
  <si>
    <t>Rybnicki</t>
  </si>
  <si>
    <t>Bytomski</t>
  </si>
  <si>
    <t>Gliwicki</t>
  </si>
  <si>
    <t>Katowicki</t>
  </si>
  <si>
    <t>Sosnowiecki</t>
  </si>
  <si>
    <t>Tyski</t>
  </si>
  <si>
    <t>Pilski</t>
  </si>
  <si>
    <t>Koniński</t>
  </si>
  <si>
    <t>Miasto Poznań</t>
  </si>
  <si>
    <t>Kaliski</t>
  </si>
  <si>
    <t>Leszczyński</t>
  </si>
  <si>
    <t>Poznański</t>
  </si>
  <si>
    <t>Miasto Szczecin</t>
  </si>
  <si>
    <t>Koszaliński</t>
  </si>
  <si>
    <t>Szczecinecko-pyrzycki</t>
  </si>
  <si>
    <t>Szczeciński</t>
  </si>
  <si>
    <t>Gorzowski</t>
  </si>
  <si>
    <t>Zielonogórski</t>
  </si>
  <si>
    <t>Miasto Wrocław</t>
  </si>
  <si>
    <t>Jeleniogórski</t>
  </si>
  <si>
    <t>Legnicko-głogowski</t>
  </si>
  <si>
    <t>Wałbrzyski</t>
  </si>
  <si>
    <t>Wrocławski</t>
  </si>
  <si>
    <t>Nyski</t>
  </si>
  <si>
    <t>Opolski</t>
  </si>
  <si>
    <t>Bydgosko-toruński</t>
  </si>
  <si>
    <t>Grudziądzki</t>
  </si>
  <si>
    <t>Inowrocławski</t>
  </si>
  <si>
    <t>Świecki</t>
  </si>
  <si>
    <t>Włocławski</t>
  </si>
  <si>
    <t>Elbląski</t>
  </si>
  <si>
    <t>Olsztyński</t>
  </si>
  <si>
    <t>Ełcki</t>
  </si>
  <si>
    <t>Trójmiejski</t>
  </si>
  <si>
    <t>Gdański</t>
  </si>
  <si>
    <t>Słupski</t>
  </si>
  <si>
    <t>Chojnicki</t>
  </si>
  <si>
    <t>Starogardzki</t>
  </si>
  <si>
    <t>Miasto Łódź</t>
  </si>
  <si>
    <t>Łódzki</t>
  </si>
  <si>
    <t>Piotrkowski</t>
  </si>
  <si>
    <t>Sieradzki</t>
  </si>
  <si>
    <t>Skierniewicki</t>
  </si>
  <si>
    <t>Kielecki</t>
  </si>
  <si>
    <t>Sandomiersko-jędrzejowski</t>
  </si>
  <si>
    <t>Bialski</t>
  </si>
  <si>
    <t>Chełmsko-zamojski</t>
  </si>
  <si>
    <t>Lubelski</t>
  </si>
  <si>
    <t>Puławski</t>
  </si>
  <si>
    <t>Krośnieński</t>
  </si>
  <si>
    <t>Rzeszowski</t>
  </si>
  <si>
    <t>Tarnobrzeski</t>
  </si>
  <si>
    <t>Białostocki</t>
  </si>
  <si>
    <t>Łomżyński</t>
  </si>
  <si>
    <t>Suwalski</t>
  </si>
  <si>
    <t>Warszawski wschodni</t>
  </si>
  <si>
    <t>Warszawski zachodni</t>
  </si>
  <si>
    <t>Radomski</t>
  </si>
  <si>
    <t>Ciechanowski</t>
  </si>
  <si>
    <t>Płocki</t>
  </si>
  <si>
    <t>Ostrołęcki</t>
  </si>
  <si>
    <t>Siedlecki</t>
  </si>
  <si>
    <t>Żyrardowski</t>
  </si>
  <si>
    <t>Trnavský kraj</t>
  </si>
  <si>
    <t>Trenčiansky kraj</t>
  </si>
  <si>
    <t>Nitriansky kraj</t>
  </si>
  <si>
    <t>Žilinský kraj</t>
  </si>
  <si>
    <t>Banskobystrický kraj</t>
  </si>
  <si>
    <t>Košický kraj</t>
  </si>
  <si>
    <t>Skratka kraja</t>
  </si>
  <si>
    <t>Reálny HDP na obyvateľa, 2022</t>
  </si>
  <si>
    <t>Poskytnuté EÚ zdroje za obdobie 2015 - 07/2024 (mld. eur)</t>
  </si>
  <si>
    <t>BA</t>
  </si>
  <si>
    <t>TT</t>
  </si>
  <si>
    <t>ZA</t>
  </si>
  <si>
    <t>TN</t>
  </si>
  <si>
    <t>KE</t>
  </si>
  <si>
    <t>NR</t>
  </si>
  <si>
    <t>BB</t>
  </si>
  <si>
    <t>PO</t>
  </si>
  <si>
    <t xml:space="preserve">Zdroj: ITMS2014+, Eurostat, výpočty IDRP, MIRRI SR </t>
  </si>
  <si>
    <t>Graf 2: Proces konvergencie V4 regiónov (HDP na obyvateľa v PKS, úroveň NUTS 3)</t>
  </si>
  <si>
    <t>Graf 1: Vývoj HDP na obyvateľa v krajinách V4 a EÚ 27 (v PKS, 2012 – 2023)</t>
  </si>
  <si>
    <t>Graf 8: Vzťah medzi HDP na obyvateľa a poskytnutými zdrojmi EÚ v krajoch SR</t>
  </si>
  <si>
    <t>Graf 3: Pomer priemeru HDP ostatných krajov SR vo vzťahu k HDP Bratislavského kraja (v %)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</si>
  <si>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</si>
  <si>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</si>
  <si>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</si>
  <si>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</si>
  <si>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</si>
  <si>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</si>
  <si>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</si>
  <si>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</si>
  <si>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</si>
  <si>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</si>
  <si>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</si>
  <si>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Regionálny hrubý domáci produkt (v eurách)</t>
  </si>
  <si>
    <t>mil. Eur</t>
  </si>
  <si>
    <t>HDP TT vs BA</t>
  </si>
  <si>
    <t>%</t>
  </si>
  <si>
    <t>HDP TN vs BA</t>
  </si>
  <si>
    <t>HDP NR vs BA</t>
  </si>
  <si>
    <t>HDP ZA vs BA</t>
  </si>
  <si>
    <t>HDP BB vs BA</t>
  </si>
  <si>
    <t>HDP PO vs BA</t>
  </si>
  <si>
    <t>HDP KE vs BA</t>
  </si>
  <si>
    <t xml:space="preserve">pomer priemeru HDP ostatných VÚC vo vzťahu k HDP Bratislavského kraja </t>
  </si>
  <si>
    <t>v %</t>
  </si>
  <si>
    <t>nárast tvorby HDP v TT vs BA</t>
  </si>
  <si>
    <t>nárast tvorby HDP v  TN vs BA</t>
  </si>
  <si>
    <t>nárast tvorby HDP v  NR vs BA</t>
  </si>
  <si>
    <t>nárast tvorby HDP v ZA vs BA</t>
  </si>
  <si>
    <t>nárast tvorby HDP v BB vs BA</t>
  </si>
  <si>
    <t>nárast tvorby HDP v PO vs BA</t>
  </si>
  <si>
    <t>nárast tvorby HDP v KE vs BA</t>
  </si>
  <si>
    <t>Zdroj: Štatistický úrad SR, spracovanie IDRP, MIRRI SR</t>
  </si>
  <si>
    <t>Graf 3: Pomer priemeru HDP ostatných VÚC vo vzťahu k HDP Bratislavského kraja  v %</t>
  </si>
  <si>
    <t>Tabuľka 1: Vývoj miery „dobiehania“ tvorby HDP medzi siedmymi krajmi a Bratislavským krajom</t>
  </si>
  <si>
    <t>Tabuľka 2: Nárast tvorby HDP po krajoch vo vzťahu k Bratislavskému kraju – miera dobiehania/ zaostávania voči Bratislavskému kraju</t>
  </si>
  <si>
    <t>Graf 4: Pomer regionálneho HDP na obyvateľa (€) k priemeru EÚ (EÚ 27)</t>
  </si>
  <si>
    <t>Graf 5: Regionálne HDP na obyvateľa (parita kúpnej sily)</t>
  </si>
  <si>
    <t>Tabuľka 3: Vývoj pomeru tvorby HDP v PKS v krajoch k pomeru tvorby HDP (v PKS) Bratislavského kraja.</t>
  </si>
  <si>
    <t xml:space="preserve">Tabuľka 4: Nárast (absolútny) tvorby HDP v PKS krajov za obdobie 2012 až 2022 </t>
  </si>
  <si>
    <t>Graf 6: Ročný prehľad programových období</t>
  </si>
  <si>
    <t xml:space="preserve">Tabuľka 5: Prehľad alokácie a kontrahovania operačných programov </t>
  </si>
  <si>
    <t xml:space="preserve">Graf 7: Percento čerpania k alokácii PO 2007 – 2013 v porovnaní s PO 2014 – 2020 (kumulatív) </t>
  </si>
  <si>
    <t>Tabuľka 6: Finančný prehľad operačných programov</t>
  </si>
  <si>
    <t>Graf 9: Prioritné oblasti podpory za jednotlivé kraje (všetky podporené projekty, v mil. eur)</t>
  </si>
  <si>
    <t>Graf 10: Prioritné oblasti podpory za jednotlivé kraje (dopytovo orientované projekty, v mil. eur)</t>
  </si>
  <si>
    <t>Graf 11: Celková výška poskytnutej podpory EÚ v krajoch SR (v mil. eur)</t>
  </si>
  <si>
    <t>Graf 12: Výška podpory EÚ na obyvateľa kraja celkovo, za DOP a za ostatné projekty (v eur)</t>
  </si>
  <si>
    <t>Graf 13: Percentuálna zmena ukazovateľa Tržby z predaja vlastných výrobkov a služieb podporených a nepodporených podnikov medzi rokmi 2014 a 2022 v jednotlivých krajoch SR</t>
  </si>
  <si>
    <t>Graf 14: Percentuálna zmena ukazovateľa Pridaná hodnota podporených a nepodporených podnikov medzi rokmi 2014 a 2022 v jednotlivých krajoch SR</t>
  </si>
  <si>
    <t>Graf 15: Percentuálna zmena ukazovateľa Výsledok hospodárenia z bežnej činnosti po zdanení podporených a nepodporených podnikov medzi rokmi 2014 a 2022 v jednotlivých krajoch SR</t>
  </si>
  <si>
    <t>Graf 16: Percentuálna zmena ukazovateľa Tržby z predaja vlastných výrobkov a služieb podporených a nepodporených podnikov medzi rokmi 2014 a 2022 v jednotlivých odvetviach v SR</t>
  </si>
  <si>
    <t>Graf 17: Percentuálna zmena ukazovateľa Pridaná hodnota podporených a nepodporených podnikov medzi rokmi 2014 a 2022 v jednotlivých odvetviach v SR</t>
  </si>
  <si>
    <t>Graf 18: Percentuálna zmena ukazovateľa Tržby z predaja vlastných výrobkov a služieb podporených a nepodporených podnikov medzi rokmi 2014 a 2022 v prihraničných okresoch s Ukrajinou</t>
  </si>
  <si>
    <t>Graf 19: Percentuálna zmena ukazovateľa Pridaná hodnota podporených a nepodporených podnikov medzi rokmi 2014 a 2022 v prihraničných okresoch s Ukrajinou</t>
  </si>
  <si>
    <t>Tabuľka 7: Dosiahnutý pokrok vybraných merateľných ukazovateľov</t>
  </si>
  <si>
    <t>Stĺpec1</t>
  </si>
  <si>
    <t>priemer EU</t>
  </si>
  <si>
    <t>European Union - 27 countries (from 2020)</t>
  </si>
  <si>
    <t/>
  </si>
  <si>
    <t>Regionálny hrubý domáci produkt na obyvateľa (parita kúpnej sily)</t>
  </si>
  <si>
    <t>v PKS</t>
  </si>
  <si>
    <t>rok</t>
  </si>
  <si>
    <t>EU27</t>
  </si>
  <si>
    <t>BB kraj</t>
  </si>
  <si>
    <t>KE kraj</t>
  </si>
  <si>
    <t>ZA kraj</t>
  </si>
  <si>
    <t>TN kraj</t>
  </si>
  <si>
    <t>TT kraj</t>
  </si>
  <si>
    <t>PO kraj</t>
  </si>
  <si>
    <t>NR kraj</t>
  </si>
  <si>
    <t>Nárast (2012 až 2022)</t>
  </si>
  <si>
    <t>opr.obd.</t>
  </si>
  <si>
    <t>n+3</t>
  </si>
  <si>
    <t>2007 - 2013</t>
  </si>
  <si>
    <t>2014 - 2020</t>
  </si>
  <si>
    <t>2021 - 2027</t>
  </si>
  <si>
    <t>Zdroj: Spracovanie IDRP</t>
  </si>
  <si>
    <t>Operačný program</t>
  </si>
  <si>
    <t>Alokácia</t>
  </si>
  <si>
    <t>Zazmluvnené EU</t>
  </si>
  <si>
    <t>Poskytnuté prostriedky EU</t>
  </si>
  <si>
    <t>Zazmluvnené k alokácii</t>
  </si>
  <si>
    <t>Poskytnuté prostriedky k zazmluvneným EU</t>
  </si>
  <si>
    <t>Poskytnuté prostriedky k alokácii EU</t>
  </si>
  <si>
    <t>IRR SK AT</t>
  </si>
  <si>
    <t>IRR SK CZ</t>
  </si>
  <si>
    <t>OP DP</t>
  </si>
  <si>
    <t>OP EVS</t>
  </si>
  <si>
    <t>OP IROP</t>
  </si>
  <si>
    <t>OP KZP</t>
  </si>
  <si>
    <t>OP LZ</t>
  </si>
  <si>
    <t>OP RH</t>
  </si>
  <si>
    <t>OP TP</t>
  </si>
  <si>
    <t>OPII</t>
  </si>
  <si>
    <t>SPOLU</t>
  </si>
  <si>
    <t>Zdroj: ITMS2014+, spracovanie IDRP, MIRRI</t>
  </si>
  <si>
    <t>PO 2007 - 2013</t>
  </si>
  <si>
    <t>PO 2014 - 2020</t>
  </si>
  <si>
    <t>Čerpanie EU</t>
  </si>
  <si>
    <t>Alokácia EU</t>
  </si>
  <si>
    <t>OP Vzdelávanie</t>
  </si>
  <si>
    <t>OP Integrovaná infraštruktúra</t>
  </si>
  <si>
    <t>OP Zamestn. a sociálna inklúzia</t>
  </si>
  <si>
    <t>OP Kvalita životného prostredia</t>
  </si>
  <si>
    <t>OP Informatizácia spoločnosti</t>
  </si>
  <si>
    <t>OP Výskum a inovácie</t>
  </si>
  <si>
    <t>OP Životné prostredie (ERDF + KF)</t>
  </si>
  <si>
    <t>OP Ľudské zdroje</t>
  </si>
  <si>
    <t>Regionálny OP</t>
  </si>
  <si>
    <t>Integrovaný regionálny OP</t>
  </si>
  <si>
    <t>OP Doprava (ERDF + KF)</t>
  </si>
  <si>
    <t>OP Efektívna verejná správa</t>
  </si>
  <si>
    <t>OP Zdravotníctvo</t>
  </si>
  <si>
    <t>OP Technická pomoc</t>
  </si>
  <si>
    <t>OP Konkurenc. a hosp. rast</t>
  </si>
  <si>
    <t>Program Interreg V-A SK-CZ</t>
  </si>
  <si>
    <t>Program Interreg V-A SK-AT</t>
  </si>
  <si>
    <t>OP Bratislavský kraj</t>
  </si>
  <si>
    <t>PS INTERACT III</t>
  </si>
  <si>
    <t>OP Výskum a vývoj</t>
  </si>
  <si>
    <t>OP Rybné hospodárstvo</t>
  </si>
  <si>
    <t>OP Cezhraničná spolupráca SR-ČR</t>
  </si>
  <si>
    <t>OP INTERACT II*</t>
  </si>
  <si>
    <t>OP Interact II*</t>
  </si>
  <si>
    <t>ČERPANIE kumulatív</t>
  </si>
  <si>
    <t>ČERPANIE ROČNE</t>
  </si>
  <si>
    <t>ALOKÁCIA EU</t>
  </si>
  <si>
    <t>ČERPANIE KUMULATIV</t>
  </si>
  <si>
    <t>ZOSTATOK (PO 2014 - 2020)</t>
  </si>
  <si>
    <t>čerpanie kumulatín</t>
  </si>
  <si>
    <t>čerpanie po rokoch</t>
  </si>
  <si>
    <t>2008/2016</t>
  </si>
  <si>
    <t>2009/2017</t>
  </si>
  <si>
    <t>2010/2018</t>
  </si>
  <si>
    <t>2011/2019</t>
  </si>
  <si>
    <t>2012/2020</t>
  </si>
  <si>
    <t>2013/2021</t>
  </si>
  <si>
    <t>2014/2022</t>
  </si>
  <si>
    <t>2015/2023</t>
  </si>
  <si>
    <t>2016/2024</t>
  </si>
  <si>
    <t>% čerpania voči alokácii</t>
  </si>
  <si>
    <t>% čerpania</t>
  </si>
  <si>
    <t>Zdroj: MF SR, spracovanie IDRP</t>
  </si>
  <si>
    <t>Poskytnuté prostriedky EÚ</t>
  </si>
  <si>
    <t>%  celkovej podpory</t>
  </si>
  <si>
    <t>Alokácia EÚ</t>
  </si>
  <si>
    <t>% podpory voči alokácii</t>
  </si>
  <si>
    <t>Počet projektov</t>
  </si>
  <si>
    <t>% počtu projektov</t>
  </si>
  <si>
    <t>Spolu</t>
  </si>
  <si>
    <t>Prioritná os - upravené</t>
  </si>
  <si>
    <t>Cestná infraštruktúra</t>
  </si>
  <si>
    <t>Zamestnanosť</t>
  </si>
  <si>
    <t>Rozvoj environmentálnej infraštruktúry</t>
  </si>
  <si>
    <t>Železničná infraštruktúra</t>
  </si>
  <si>
    <t>VVaI</t>
  </si>
  <si>
    <t>Technická pomoc</t>
  </si>
  <si>
    <t>Cezhraničná spolupráca</t>
  </si>
  <si>
    <t>SAFE</t>
  </si>
  <si>
    <t>Nízkouhlíkové hodpodárstvo</t>
  </si>
  <si>
    <t>Vývoj a testovanie</t>
  </si>
  <si>
    <t>Konkurencieschopnosť a rast MSP</t>
  </si>
  <si>
    <t>REACT - EU</t>
  </si>
  <si>
    <t>Kovovýroba a hutníctvo</t>
  </si>
  <si>
    <t>Ľahší prístup k efektívnym a kvalitnejším verejným službám</t>
  </si>
  <si>
    <t>Bezpečná a ekologická doprava v regiónoch</t>
  </si>
  <si>
    <t>Informatizácia</t>
  </si>
  <si>
    <t>Dodatočný príspevok</t>
  </si>
  <si>
    <t>Verejná osobná doprava</t>
  </si>
  <si>
    <t>Drevo a papier</t>
  </si>
  <si>
    <t>Vzdelávanie</t>
  </si>
  <si>
    <t>Sociálne začlenenie</t>
  </si>
  <si>
    <t>Zlepšenie kvality života v regiónoch s dôrazom na životné prostredie</t>
  </si>
  <si>
    <t>Chémia a plasty</t>
  </si>
  <si>
    <t>Fast CARE</t>
  </si>
  <si>
    <t>Spracovanie odpadov</t>
  </si>
  <si>
    <t>Zmena klímy</t>
  </si>
  <si>
    <t>Efektívna VS</t>
  </si>
  <si>
    <t>Strojárstvo</t>
  </si>
  <si>
    <t>Technická vybavenosť v obciach s prítomnosťou MRK</t>
  </si>
  <si>
    <t>Cestovný ruch a gastro</t>
  </si>
  <si>
    <t>Integrácia MRK</t>
  </si>
  <si>
    <t>Elektrotechnika</t>
  </si>
  <si>
    <t>Ochrana pred povodňami</t>
  </si>
  <si>
    <t>Konkurencieschopnosť a rast MSP BA</t>
  </si>
  <si>
    <t>Výroba - ostatné</t>
  </si>
  <si>
    <t>Iniciatíva na podporu zamestnanosti mladých ľudí</t>
  </si>
  <si>
    <t>Mobilizácia kreatívneho potenciálu v regiónoch</t>
  </si>
  <si>
    <t>Miestny rozvoj vedený komunitou</t>
  </si>
  <si>
    <t>Odevy a obuv</t>
  </si>
  <si>
    <t>Efektívny súdny systém</t>
  </si>
  <si>
    <t>viac PO</t>
  </si>
  <si>
    <t>Vodná doprava</t>
  </si>
  <si>
    <t>Rybné hodpodárstvo</t>
  </si>
  <si>
    <t>Celková poskytnutá podpora (všetky projekty PO 2014 - 2020)</t>
  </si>
  <si>
    <t>všetky projekty v mil. eur</t>
  </si>
  <si>
    <t>ostatné</t>
  </si>
  <si>
    <t>DOP</t>
  </si>
  <si>
    <t>DOP na obyvateľa</t>
  </si>
  <si>
    <t>DOP na obyvateľa SR2</t>
  </si>
  <si>
    <t>Všetky projekty na obyvateľa</t>
  </si>
  <si>
    <t>Ostatné projekty na obyvateľa</t>
  </si>
  <si>
    <t>DOP na obyvateľa SR</t>
  </si>
  <si>
    <t>na obyvateľa SR všetky projekty</t>
  </si>
  <si>
    <t>na obyvateľa SR ostatné</t>
  </si>
  <si>
    <t>SR</t>
  </si>
  <si>
    <t>Kraj</t>
  </si>
  <si>
    <t>Podporené podniky</t>
  </si>
  <si>
    <t>Nepodporené podniky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</si>
  <si>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</si>
  <si>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</si>
  <si>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</si>
  <si>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</si>
  <si>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</si>
  <si>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</si>
  <si>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</si>
  <si>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</si>
  <si>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Zdroj: Databáza Finstat, spracovanie a výpočty IDRP, MIRRI SR</t>
  </si>
  <si>
    <t>Merateľný ukazovateľ</t>
  </si>
  <si>
    <t>Cieľová hodnota</t>
  </si>
  <si>
    <t>Skutočná hodnota</t>
  </si>
  <si>
    <t xml:space="preserve"> Plnenie </t>
  </si>
  <si>
    <t>Nárast zamestnanosti v podporovaných podnikoch</t>
  </si>
  <si>
    <t>Počet novovytvorených pracovných miest obsadených osobami zo znevýhodnených sociálnych skupín</t>
  </si>
  <si>
    <t>Počet transformovaných a vytvorených pracovných pozícií na riadenie kvality (existujúci a novoprijatí zamestnanci a transformované pracovné miesta)</t>
  </si>
  <si>
    <t xml:space="preserve">Počet účastníkov, ktorí si udržali pracovné miesta šesť mesiacov po ukončení  pomoci  </t>
  </si>
  <si>
    <t>Počet udržaných PM na plný úväzok (počet)</t>
  </si>
  <si>
    <t>Počet udržaných pracovných miest na plný úväzok</t>
  </si>
  <si>
    <t>Počet vytvorených pracovných miest cielene pre MRK prostredníctvom uplatnenia sociálneho aspektu vo verejných obstarávaniach</t>
  </si>
  <si>
    <t>Počet vytvorených pracovných miest na plný úväzok</t>
  </si>
  <si>
    <t>Účastníci, ktorí si udržali pracovné miesto šesť mesiacov po odchode</t>
  </si>
  <si>
    <t>Účastníci, ktorí sú šesť mesiacov po odchode samostatne zárobkovo činní</t>
  </si>
  <si>
    <t>Účastníci, ktorí sú šesť mesiacov po odchode zamestnaní</t>
  </si>
  <si>
    <t>Účastníci, ktorí sú v čase odchodu zamestnaní, a to aj samostatne zárobkovo činní</t>
  </si>
  <si>
    <t>Účastníci, ktorí využili príspevok na založenie/udržanie pracovného miesta vrátane samostatnej zárobkovej činnosti a sú v čase odchodu zamestnaní, a to aj samostatne zárobkovo činní</t>
  </si>
  <si>
    <t>MD SR</t>
  </si>
  <si>
    <t>MH SR</t>
  </si>
  <si>
    <t>MIRRI SR</t>
  </si>
  <si>
    <t>MK SR</t>
  </si>
  <si>
    <t>MPaRV SR</t>
  </si>
  <si>
    <t>MPSVaR SR</t>
  </si>
  <si>
    <t>MŠVVaŠ SR</t>
  </si>
  <si>
    <t>MV SR</t>
  </si>
  <si>
    <t>MZ SR</t>
  </si>
  <si>
    <t>MŽP SR</t>
  </si>
  <si>
    <t>ÚV SR</t>
  </si>
  <si>
    <t>Priemer</t>
  </si>
  <si>
    <t>DP Žop priemer</t>
  </si>
  <si>
    <t>NP ŽoP priemer</t>
  </si>
  <si>
    <t>DP ŽoP medián</t>
  </si>
  <si>
    <t>NP ŽoP medián</t>
  </si>
  <si>
    <t>ŽoNFP NP priemer</t>
  </si>
  <si>
    <t>ŽoNFP DOP medián</t>
  </si>
  <si>
    <t>ŽoNFP NP medián</t>
  </si>
  <si>
    <t>ŽoNFP DOP priemer</t>
  </si>
  <si>
    <t>NR k BA</t>
  </si>
  <si>
    <t>TT k BA</t>
  </si>
  <si>
    <t>TN k BA</t>
  </si>
  <si>
    <t>PO k BA</t>
  </si>
  <si>
    <t>ZA k BA</t>
  </si>
  <si>
    <t>BB k BA</t>
  </si>
  <si>
    <t>KE k BA</t>
  </si>
  <si>
    <t>Pomer nárastu HDP</t>
  </si>
  <si>
    <t>Prepočet na obyvateľa</t>
  </si>
  <si>
    <t>Podpora na obyvateľa SR</t>
  </si>
  <si>
    <t>Zdroj: Eurostat, spracovanie IDRP/MIRRI SR</t>
  </si>
  <si>
    <t>Rezort</t>
  </si>
  <si>
    <t>Graf 18: Priemerná dĺžka trvania procesu spracovania žiadostí o platbu po rezortoch za dopytovo orientované projekty a národné projekty (priemer a medián)</t>
  </si>
  <si>
    <t>Graf 19: Konanie o žiadosti o nenávratný finančný príspevok (ŽoNFP)</t>
  </si>
  <si>
    <t>Mapa 3: Index konkurencieschopnosti regiónov krajín V4 (úroveň NUTS 2, 2016)</t>
  </si>
  <si>
    <t>Názov regiónu</t>
  </si>
  <si>
    <t>NUTS kód</t>
  </si>
  <si>
    <t>Prague</t>
  </si>
  <si>
    <t>CZ01</t>
  </si>
  <si>
    <t>Stredni Čechy</t>
  </si>
  <si>
    <t>CZ02</t>
  </si>
  <si>
    <t>CZ03</t>
  </si>
  <si>
    <t>CZ04</t>
  </si>
  <si>
    <t>CZ05</t>
  </si>
  <si>
    <t>CZ06</t>
  </si>
  <si>
    <t>CZ07</t>
  </si>
  <si>
    <t>CZ08</t>
  </si>
  <si>
    <t>HU11</t>
  </si>
  <si>
    <t>HU12</t>
  </si>
  <si>
    <t>HU21</t>
  </si>
  <si>
    <t>HU22</t>
  </si>
  <si>
    <t>HU23</t>
  </si>
  <si>
    <t>HU31</t>
  </si>
  <si>
    <t>HU32</t>
  </si>
  <si>
    <t>HU33</t>
  </si>
  <si>
    <t>PL21</t>
  </si>
  <si>
    <t>PL22</t>
  </si>
  <si>
    <t>PL41</t>
  </si>
  <si>
    <t>PL42</t>
  </si>
  <si>
    <t>PL43</t>
  </si>
  <si>
    <t>PL51</t>
  </si>
  <si>
    <t>PL52</t>
  </si>
  <si>
    <t>PL61</t>
  </si>
  <si>
    <t>PL62</t>
  </si>
  <si>
    <t>PL63</t>
  </si>
  <si>
    <t>PL71</t>
  </si>
  <si>
    <t>PL72</t>
  </si>
  <si>
    <t>PL81</t>
  </si>
  <si>
    <t>PL82</t>
  </si>
  <si>
    <t>PL84</t>
  </si>
  <si>
    <t>PL91</t>
  </si>
  <si>
    <t>PL92</t>
  </si>
  <si>
    <t>SK01</t>
  </si>
  <si>
    <t>SK02</t>
  </si>
  <si>
    <t>SK03</t>
  </si>
  <si>
    <t>SK04</t>
  </si>
  <si>
    <t>Mapa 4: Index konkurencieschopnosti regiónov krajín V4 (úroveň NUTS 2,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</si>
</sst>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00"/>
    <numFmt numFmtId="167" formatCode="0.000"/>
    <numFmt numFmtId="168" formatCode="#,##0.00\ &quot;€&quot;"/>
    <numFmt numFmtId="169" formatCode="#,##0\ &quot;€&quot;"/>
    <numFmt numFmtId="170" formatCode="0.0%"/>
    <numFmt numFmtId="171" formatCode="_-* #,##0.0_-;\-* #,##0.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0"/>
      <color theme="1"/>
      <name val="Arial"/>
      <family val="2"/>
    </font>
    <font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u/>
      <sz val="11"/>
      <name val="Arial Narrow"/>
      <family val="2"/>
      <charset val="238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63BE7B"/>
        <bgColor indexed="64"/>
      </patternFill>
    </fill>
    <fill>
      <patternFill patternType="solid">
        <fgColor rgb="FF8FCB7E"/>
        <bgColor indexed="64"/>
      </patternFill>
    </fill>
    <fill>
      <patternFill patternType="solid">
        <fgColor rgb="FFC8DC81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FDC87D"/>
        <bgColor indexed="64"/>
      </patternFill>
    </fill>
    <fill>
      <patternFill patternType="solid">
        <fgColor rgb="FFFBAE78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3B3B3"/>
      </left>
      <right/>
      <top style="medium">
        <color rgb="FFB3B3B3"/>
      </top>
      <bottom/>
      <diagonal/>
    </border>
    <border>
      <left/>
      <right/>
      <top style="medium">
        <color rgb="FFB3B3B3"/>
      </top>
      <bottom/>
      <diagonal/>
    </border>
    <border>
      <left style="medium">
        <color rgb="FFB3B3B3"/>
      </left>
      <right/>
      <top style="medium">
        <color rgb="FFB3B3B3"/>
      </top>
      <bottom style="medium">
        <color rgb="FFB3B3B3"/>
      </bottom>
      <diagonal/>
    </border>
    <border>
      <left/>
      <right/>
      <top style="medium">
        <color rgb="FFB3B3B3"/>
      </top>
      <bottom style="medium">
        <color rgb="FFB3B3B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7F7F7F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0" fontId="20" fillId="0" borderId="0"/>
  </cellStyleXfs>
  <cellXfs count="2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shrinkToFit="1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1" applyNumberFormat="1" applyFont="1" applyBorder="1"/>
    <xf numFmtId="3" fontId="7" fillId="0" borderId="0" xfId="0" applyNumberFormat="1" applyFont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shrinkToFit="1"/>
    </xf>
    <xf numFmtId="3" fontId="7" fillId="0" borderId="0" xfId="0" applyNumberFormat="1" applyFont="1" applyAlignment="1">
      <alignment horizontal="center" vertical="center" shrinkToFit="1"/>
    </xf>
    <xf numFmtId="166" fontId="7" fillId="0" borderId="0" xfId="0" applyNumberFormat="1" applyFont="1" applyAlignment="1">
      <alignment horizontal="center" vertical="center" shrinkToFit="1"/>
    </xf>
    <xf numFmtId="166" fontId="7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164" fontId="2" fillId="0" borderId="0" xfId="1" applyNumberFormat="1" applyFont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3" applyFont="1"/>
    <xf numFmtId="2" fontId="7" fillId="0" borderId="0" xfId="3" applyNumberFormat="1" applyFont="1"/>
    <xf numFmtId="168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43" fontId="7" fillId="0" borderId="0" xfId="1" applyFont="1" applyFill="1"/>
    <xf numFmtId="43" fontId="2" fillId="0" borderId="0" xfId="1" applyFont="1" applyFill="1"/>
    <xf numFmtId="0" fontId="8" fillId="0" borderId="0" xfId="0" applyFont="1" applyAlignment="1">
      <alignment horizontal="right" vertical="center"/>
    </xf>
    <xf numFmtId="0" fontId="7" fillId="0" borderId="1" xfId="3" applyFont="1" applyBorder="1"/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11" borderId="0" xfId="0" applyFont="1" applyFill="1" applyAlignment="1">
      <alignment horizontal="center"/>
    </xf>
    <xf numFmtId="0" fontId="10" fillId="11" borderId="9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2" fillId="0" borderId="0" xfId="0" applyFont="1"/>
    <xf numFmtId="10" fontId="13" fillId="0" borderId="0" xfId="4" applyNumberFormat="1" applyFont="1"/>
    <xf numFmtId="170" fontId="10" fillId="0" borderId="0" xfId="4" applyNumberFormat="1" applyFont="1"/>
    <xf numFmtId="43" fontId="10" fillId="0" borderId="0" xfId="1" applyFont="1"/>
    <xf numFmtId="43" fontId="13" fillId="0" borderId="0" xfId="1" applyFont="1"/>
    <xf numFmtId="43" fontId="13" fillId="0" borderId="0" xfId="0" applyNumberFormat="1" applyFont="1"/>
    <xf numFmtId="9" fontId="2" fillId="0" borderId="0" xfId="4" applyFont="1"/>
    <xf numFmtId="0" fontId="3" fillId="0" borderId="2" xfId="0" applyFont="1" applyBorder="1" applyAlignment="1">
      <alignment vertical="center"/>
    </xf>
    <xf numFmtId="9" fontId="2" fillId="0" borderId="1" xfId="4" applyFont="1" applyBorder="1"/>
    <xf numFmtId="0" fontId="3" fillId="0" borderId="18" xfId="0" applyFont="1" applyBorder="1" applyAlignment="1">
      <alignment horizontal="justify" vertical="center"/>
    </xf>
    <xf numFmtId="0" fontId="2" fillId="0" borderId="19" xfId="0" applyFont="1" applyBorder="1" applyAlignment="1">
      <alignment horizontal="justify" vertical="center"/>
    </xf>
    <xf numFmtId="4" fontId="2" fillId="0" borderId="19" xfId="0" applyNumberFormat="1" applyFont="1" applyBorder="1" applyAlignment="1">
      <alignment horizontal="right" vertical="center"/>
    </xf>
    <xf numFmtId="170" fontId="3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justify" vertical="center"/>
    </xf>
    <xf numFmtId="0" fontId="2" fillId="0" borderId="20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10" fontId="3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71" fontId="3" fillId="0" borderId="4" xfId="1" applyNumberFormat="1" applyFont="1" applyBorder="1" applyAlignment="1">
      <alignment horizontal="left"/>
    </xf>
    <xf numFmtId="171" fontId="2" fillId="0" borderId="4" xfId="1" applyNumberFormat="1" applyFont="1" applyBorder="1" applyAlignment="1">
      <alignment horizontal="left"/>
    </xf>
    <xf numFmtId="171" fontId="3" fillId="0" borderId="4" xfId="1" applyNumberFormat="1" applyFont="1" applyBorder="1" applyAlignment="1">
      <alignment horizontal="center" vertical="center" wrapText="1"/>
    </xf>
    <xf numFmtId="0" fontId="2" fillId="0" borderId="0" xfId="3" applyFont="1"/>
    <xf numFmtId="0" fontId="11" fillId="0" borderId="0" xfId="0" applyFont="1" applyAlignment="1">
      <alignment horizontal="right" vertical="center"/>
    </xf>
    <xf numFmtId="0" fontId="7" fillId="11" borderId="0" xfId="3" applyFont="1" applyFill="1"/>
    <xf numFmtId="43" fontId="7" fillId="0" borderId="0" xfId="1" applyFont="1"/>
    <xf numFmtId="43" fontId="7" fillId="11" borderId="0" xfId="1" applyFont="1" applyFill="1"/>
    <xf numFmtId="43" fontId="2" fillId="0" borderId="0" xfId="1" applyFont="1"/>
    <xf numFmtId="0" fontId="8" fillId="0" borderId="0" xfId="0" applyFont="1" applyAlignment="1">
      <alignment horizontal="right"/>
    </xf>
    <xf numFmtId="0" fontId="1" fillId="0" borderId="0" xfId="0" applyFont="1"/>
    <xf numFmtId="0" fontId="15" fillId="0" borderId="4" xfId="0" applyFont="1" applyBorder="1" applyAlignment="1">
      <alignment horizontal="justify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justify" vertical="center"/>
    </xf>
    <xf numFmtId="10" fontId="15" fillId="4" borderId="4" xfId="0" applyNumberFormat="1" applyFont="1" applyFill="1" applyBorder="1" applyAlignment="1">
      <alignment horizontal="center" vertical="center"/>
    </xf>
    <xf numFmtId="10" fontId="15" fillId="5" borderId="4" xfId="0" applyNumberFormat="1" applyFont="1" applyFill="1" applyBorder="1" applyAlignment="1">
      <alignment horizontal="center" vertical="center"/>
    </xf>
    <xf numFmtId="10" fontId="15" fillId="6" borderId="4" xfId="0" applyNumberFormat="1" applyFont="1" applyFill="1" applyBorder="1" applyAlignment="1">
      <alignment horizontal="center" vertical="center"/>
    </xf>
    <xf numFmtId="10" fontId="15" fillId="7" borderId="4" xfId="0" applyNumberFormat="1" applyFont="1" applyFill="1" applyBorder="1" applyAlignment="1">
      <alignment horizontal="center" vertical="center"/>
    </xf>
    <xf numFmtId="10" fontId="15" fillId="8" borderId="4" xfId="0" applyNumberFormat="1" applyFont="1" applyFill="1" applyBorder="1" applyAlignment="1">
      <alignment horizontal="center" vertical="center"/>
    </xf>
    <xf numFmtId="10" fontId="15" fillId="9" borderId="4" xfId="0" applyNumberFormat="1" applyFont="1" applyFill="1" applyBorder="1" applyAlignment="1">
      <alignment horizontal="center" vertical="center"/>
    </xf>
    <xf numFmtId="10" fontId="15" fillId="10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170" fontId="1" fillId="0" borderId="0" xfId="4" applyNumberFormat="1" applyFont="1"/>
    <xf numFmtId="4" fontId="8" fillId="0" borderId="0" xfId="0" applyNumberFormat="1" applyFont="1" applyAlignment="1">
      <alignment horizontal="right"/>
    </xf>
    <xf numFmtId="0" fontId="3" fillId="0" borderId="1" xfId="0" applyFont="1" applyBorder="1"/>
    <xf numFmtId="0" fontId="2" fillId="0" borderId="4" xfId="0" applyFont="1" applyBorder="1"/>
    <xf numFmtId="0" fontId="3" fillId="0" borderId="4" xfId="0" applyFont="1" applyBorder="1"/>
    <xf numFmtId="0" fontId="6" fillId="0" borderId="4" xfId="3" applyFont="1" applyBorder="1" applyAlignment="1">
      <alignment horizontal="center"/>
    </xf>
    <xf numFmtId="0" fontId="7" fillId="0" borderId="4" xfId="3" applyFont="1" applyBorder="1"/>
    <xf numFmtId="170" fontId="2" fillId="0" borderId="4" xfId="0" applyNumberFormat="1" applyFont="1" applyBorder="1" applyAlignment="1">
      <alignment horizontal="center"/>
    </xf>
    <xf numFmtId="0" fontId="3" fillId="0" borderId="8" xfId="0" applyFont="1" applyBorder="1"/>
    <xf numFmtId="0" fontId="6" fillId="0" borderId="1" xfId="3" applyFont="1" applyBorder="1"/>
    <xf numFmtId="0" fontId="6" fillId="0" borderId="0" xfId="3" applyFont="1"/>
    <xf numFmtId="0" fontId="7" fillId="0" borderId="7" xfId="3" applyFont="1" applyBorder="1"/>
    <xf numFmtId="2" fontId="7" fillId="0" borderId="1" xfId="3" applyNumberFormat="1" applyFont="1" applyBorder="1"/>
    <xf numFmtId="0" fontId="6" fillId="0" borderId="4" xfId="3" applyFont="1" applyBorder="1"/>
    <xf numFmtId="170" fontId="2" fillId="0" borderId="4" xfId="0" applyNumberFormat="1" applyFont="1" applyBorder="1" applyAlignment="1">
      <alignment horizontal="center" vertical="center"/>
    </xf>
    <xf numFmtId="170" fontId="2" fillId="0" borderId="0" xfId="0" applyNumberFormat="1" applyFont="1"/>
    <xf numFmtId="0" fontId="17" fillId="14" borderId="1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6" fillId="15" borderId="12" xfId="0" applyFont="1" applyFill="1" applyBorder="1" applyAlignment="1">
      <alignment horizontal="justify" vertical="center"/>
    </xf>
    <xf numFmtId="43" fontId="15" fillId="15" borderId="13" xfId="1" applyFont="1" applyFill="1" applyBorder="1" applyAlignment="1">
      <alignment horizontal="right" vertical="center"/>
    </xf>
    <xf numFmtId="170" fontId="15" fillId="15" borderId="13" xfId="4" applyNumberFormat="1" applyFont="1" applyFill="1" applyBorder="1" applyAlignment="1">
      <alignment horizontal="right" vertical="center"/>
    </xf>
    <xf numFmtId="0" fontId="16" fillId="0" borderId="12" xfId="0" applyFont="1" applyBorder="1" applyAlignment="1">
      <alignment horizontal="justify" vertical="center"/>
    </xf>
    <xf numFmtId="43" fontId="15" fillId="0" borderId="13" xfId="1" applyFont="1" applyBorder="1" applyAlignment="1">
      <alignment horizontal="right" vertical="center"/>
    </xf>
    <xf numFmtId="170" fontId="15" fillId="0" borderId="13" xfId="4" applyNumberFormat="1" applyFont="1" applyBorder="1" applyAlignment="1">
      <alignment horizontal="right" vertical="center"/>
    </xf>
    <xf numFmtId="0" fontId="16" fillId="15" borderId="14" xfId="0" applyFont="1" applyFill="1" applyBorder="1" applyAlignment="1">
      <alignment horizontal="justify" vertical="center"/>
    </xf>
    <xf numFmtId="43" fontId="16" fillId="15" borderId="15" xfId="1" applyFont="1" applyFill="1" applyBorder="1" applyAlignment="1">
      <alignment horizontal="right" vertical="center"/>
    </xf>
    <xf numFmtId="170" fontId="16" fillId="15" borderId="15" xfId="4" applyNumberFormat="1" applyFont="1" applyFill="1" applyBorder="1" applyAlignment="1">
      <alignment horizontal="right" vertical="center"/>
    </xf>
    <xf numFmtId="0" fontId="17" fillId="14" borderId="16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6" fillId="15" borderId="17" xfId="0" applyFont="1" applyFill="1" applyBorder="1" applyAlignment="1">
      <alignment horizontal="justify" vertical="center"/>
    </xf>
    <xf numFmtId="43" fontId="15" fillId="15" borderId="6" xfId="1" applyFont="1" applyFill="1" applyBorder="1" applyAlignment="1">
      <alignment horizontal="right" vertical="center"/>
    </xf>
    <xf numFmtId="170" fontId="15" fillId="15" borderId="6" xfId="4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justify" vertical="center"/>
    </xf>
    <xf numFmtId="43" fontId="15" fillId="0" borderId="6" xfId="1" applyFont="1" applyBorder="1" applyAlignment="1">
      <alignment horizontal="right" vertical="center"/>
    </xf>
    <xf numFmtId="170" fontId="15" fillId="0" borderId="6" xfId="4" applyNumberFormat="1" applyFont="1" applyBorder="1" applyAlignment="1">
      <alignment horizontal="right" vertical="center"/>
    </xf>
    <xf numFmtId="43" fontId="16" fillId="15" borderId="6" xfId="1" applyFont="1" applyFill="1" applyBorder="1" applyAlignment="1">
      <alignment horizontal="right" vertical="center"/>
    </xf>
    <xf numFmtId="170" fontId="16" fillId="15" borderId="6" xfId="4" applyNumberFormat="1" applyFont="1" applyFill="1" applyBorder="1" applyAlignment="1">
      <alignment horizontal="right" vertical="center"/>
    </xf>
    <xf numFmtId="43" fontId="3" fillId="0" borderId="4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4" xfId="1" applyFont="1" applyFill="1" applyBorder="1"/>
    <xf numFmtId="164" fontId="2" fillId="0" borderId="4" xfId="1" applyNumberFormat="1" applyFont="1" applyFill="1" applyBorder="1"/>
    <xf numFmtId="0" fontId="10" fillId="0" borderId="0" xfId="0" applyFont="1" applyAlignment="1">
      <alignment horizontal="center" vertical="center" wrapText="1"/>
    </xf>
    <xf numFmtId="164" fontId="3" fillId="0" borderId="0" xfId="1" applyNumberFormat="1" applyFont="1"/>
    <xf numFmtId="164" fontId="3" fillId="0" borderId="0" xfId="0" applyNumberFormat="1" applyFont="1"/>
    <xf numFmtId="170" fontId="2" fillId="0" borderId="0" xfId="4" applyNumberFormat="1" applyFont="1"/>
    <xf numFmtId="0" fontId="6" fillId="11" borderId="0" xfId="0" applyFont="1" applyFill="1"/>
    <xf numFmtId="43" fontId="3" fillId="0" borderId="0" xfId="1" applyFont="1"/>
    <xf numFmtId="43" fontId="3" fillId="0" borderId="0" xfId="0" applyNumberFormat="1" applyFont="1"/>
    <xf numFmtId="0" fontId="2" fillId="16" borderId="24" xfId="0" applyFont="1" applyFill="1" applyBorder="1"/>
    <xf numFmtId="164" fontId="2" fillId="16" borderId="25" xfId="1" applyNumberFormat="1" applyFont="1" applyFill="1" applyBorder="1"/>
    <xf numFmtId="164" fontId="2" fillId="16" borderId="26" xfId="1" applyNumberFormat="1" applyFont="1" applyFill="1" applyBorder="1"/>
    <xf numFmtId="0" fontId="2" fillId="0" borderId="24" xfId="0" applyFont="1" applyBorder="1"/>
    <xf numFmtId="164" fontId="2" fillId="0" borderId="25" xfId="1" applyNumberFormat="1" applyFont="1" applyBorder="1"/>
    <xf numFmtId="164" fontId="2" fillId="0" borderId="26" xfId="1" applyNumberFormat="1" applyFont="1" applyBorder="1"/>
    <xf numFmtId="0" fontId="2" fillId="0" borderId="21" xfId="0" applyFont="1" applyBorder="1"/>
    <xf numFmtId="164" fontId="2" fillId="0" borderId="22" xfId="1" applyNumberFormat="1" applyFont="1" applyBorder="1"/>
    <xf numFmtId="164" fontId="2" fillId="0" borderId="23" xfId="1" applyNumberFormat="1" applyFont="1" applyBorder="1"/>
    <xf numFmtId="0" fontId="3" fillId="0" borderId="2" xfId="0" applyFont="1" applyBorder="1" applyAlignment="1">
      <alignment vertical="center" wrapText="1"/>
    </xf>
    <xf numFmtId="10" fontId="3" fillId="0" borderId="0" xfId="4" applyNumberFormat="1" applyFont="1"/>
    <xf numFmtId="10" fontId="2" fillId="0" borderId="0" xfId="4" applyNumberFormat="1" applyFont="1"/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164" fontId="2" fillId="0" borderId="0" xfId="1" applyNumberFormat="1" applyFont="1" applyAlignment="1">
      <alignment horizontal="left"/>
    </xf>
    <xf numFmtId="43" fontId="2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164" fontId="3" fillId="12" borderId="0" xfId="1" applyNumberFormat="1" applyFont="1" applyFill="1"/>
    <xf numFmtId="164" fontId="3" fillId="12" borderId="0" xfId="1" applyNumberFormat="1" applyFont="1" applyFill="1" applyAlignment="1">
      <alignment horizontal="center"/>
    </xf>
    <xf numFmtId="170" fontId="3" fillId="0" borderId="0" xfId="4" applyNumberFormat="1" applyFont="1"/>
    <xf numFmtId="43" fontId="3" fillId="12" borderId="0" xfId="1" applyFont="1" applyFill="1"/>
    <xf numFmtId="43" fontId="3" fillId="12" borderId="0" xfId="1" applyFont="1" applyFill="1" applyAlignment="1">
      <alignment horizontal="center"/>
    </xf>
    <xf numFmtId="9" fontId="3" fillId="0" borderId="0" xfId="4" applyFont="1"/>
    <xf numFmtId="164" fontId="2" fillId="0" borderId="0" xfId="4" applyNumberFormat="1" applyFont="1" applyAlignment="1">
      <alignment horizontal="center"/>
    </xf>
    <xf numFmtId="43" fontId="3" fillId="0" borderId="4" xfId="1" applyFont="1" applyBorder="1"/>
    <xf numFmtId="43" fontId="3" fillId="0" borderId="4" xfId="1" applyFont="1" applyBorder="1" applyAlignment="1">
      <alignment horizontal="center"/>
    </xf>
    <xf numFmtId="170" fontId="3" fillId="0" borderId="4" xfId="4" applyNumberFormat="1" applyFont="1" applyBorder="1"/>
    <xf numFmtId="170" fontId="2" fillId="0" borderId="4" xfId="4" applyNumberFormat="1" applyFont="1" applyBorder="1" applyAlignment="1">
      <alignment horizontal="center"/>
    </xf>
    <xf numFmtId="43" fontId="8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0" fontId="7" fillId="0" borderId="0" xfId="3" applyNumberFormat="1" applyFont="1"/>
    <xf numFmtId="0" fontId="6" fillId="2" borderId="5" xfId="0" applyFont="1" applyFill="1" applyBorder="1" applyAlignment="1">
      <alignment horizontal="left" vertical="center"/>
    </xf>
    <xf numFmtId="169" fontId="7" fillId="3" borderId="0" xfId="0" applyNumberFormat="1" applyFont="1" applyFill="1" applyAlignment="1">
      <alignment horizontal="right" vertical="center" shrinkToFit="1"/>
    </xf>
    <xf numFmtId="3" fontId="7" fillId="3" borderId="0" xfId="0" applyNumberFormat="1" applyFont="1" applyFill="1" applyAlignment="1">
      <alignment horizontal="right" vertical="center" shrinkToFit="1"/>
    </xf>
    <xf numFmtId="0" fontId="6" fillId="2" borderId="5" xfId="0" applyFont="1" applyFill="1" applyBorder="1" applyAlignment="1">
      <alignment horizontal="left" vertical="center" wrapText="1"/>
    </xf>
    <xf numFmtId="43" fontId="7" fillId="3" borderId="0" xfId="1" applyFont="1" applyFill="1" applyAlignment="1">
      <alignment horizontal="right" vertical="center" shrinkToFit="1"/>
    </xf>
    <xf numFmtId="1" fontId="6" fillId="0" borderId="0" xfId="3" applyNumberFormat="1" applyFont="1" applyAlignment="1">
      <alignment horizontal="center"/>
    </xf>
    <xf numFmtId="170" fontId="2" fillId="0" borderId="0" xfId="4" applyNumberFormat="1" applyFont="1" applyAlignment="1">
      <alignment horizontal="right" indent="1"/>
    </xf>
    <xf numFmtId="9" fontId="2" fillId="0" borderId="0" xfId="0" applyNumberFormat="1" applyFont="1"/>
    <xf numFmtId="0" fontId="3" fillId="0" borderId="0" xfId="3" applyFont="1"/>
    <xf numFmtId="0" fontId="18" fillId="0" borderId="0" xfId="2" applyFont="1"/>
    <xf numFmtId="0" fontId="7" fillId="0" borderId="0" xfId="0" applyFont="1"/>
    <xf numFmtId="0" fontId="19" fillId="0" borderId="0" xfId="2" applyFont="1"/>
    <xf numFmtId="171" fontId="3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3" fillId="12" borderId="0" xfId="1" applyNumberFormat="1" applyFont="1" applyFill="1" applyAlignment="1">
      <alignment horizontal="center" vertical="center" textRotation="255"/>
    </xf>
    <xf numFmtId="0" fontId="2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/>
    </xf>
    <xf numFmtId="0" fontId="3" fillId="0" borderId="0" xfId="5" applyFont="1"/>
    <xf numFmtId="0" fontId="2" fillId="0" borderId="0" xfId="5" applyFont="1"/>
    <xf numFmtId="0" fontId="20" fillId="0" borderId="0" xfId="5"/>
    <xf numFmtId="0" fontId="21" fillId="0" borderId="3" xfId="5" applyFont="1" applyBorder="1" applyAlignment="1">
      <alignment horizontal="center" vertical="center" wrapText="1"/>
    </xf>
    <xf numFmtId="0" fontId="21" fillId="0" borderId="3" xfId="5" applyFont="1" applyBorder="1" applyAlignment="1">
      <alignment horizontal="center" vertical="center"/>
    </xf>
    <xf numFmtId="0" fontId="20" fillId="0" borderId="0" xfId="5" applyAlignment="1">
      <alignment horizontal="center" vertical="center"/>
    </xf>
    <xf numFmtId="0" fontId="20" fillId="0" borderId="27" xfId="5" applyBorder="1"/>
    <xf numFmtId="0" fontId="20" fillId="0" borderId="3" xfId="5" applyBorder="1"/>
    <xf numFmtId="0" fontId="20" fillId="0" borderId="28" xfId="5" applyBorder="1"/>
    <xf numFmtId="0" fontId="20" fillId="0" borderId="29" xfId="5" applyBorder="1"/>
    <xf numFmtId="0" fontId="20" fillId="0" borderId="1" xfId="5" applyBorder="1"/>
    <xf numFmtId="0" fontId="20" fillId="0" borderId="0" xfId="5" applyAlignment="1">
      <alignment horizontal="center"/>
    </xf>
    <xf numFmtId="165" fontId="20" fillId="0" borderId="0" xfId="5" applyNumberFormat="1"/>
    <xf numFmtId="0" fontId="1" fillId="0" borderId="28" xfId="5" applyFont="1" applyBorder="1"/>
    <xf numFmtId="0" fontId="1" fillId="0" borderId="29" xfId="5" applyFont="1" applyBorder="1"/>
    <xf numFmtId="0" fontId="2" fillId="0" borderId="0" xfId="5" applyFont="1" applyAlignment="1">
      <alignment horizontal="center" vertical="center"/>
    </xf>
    <xf numFmtId="0" fontId="21" fillId="0" borderId="30" xfId="5" applyFont="1" applyBorder="1" applyAlignment="1">
      <alignment horizontal="center" vertical="center" wrapText="1"/>
    </xf>
    <xf numFmtId="0" fontId="21" fillId="0" borderId="2" xfId="5" applyFont="1" applyBorder="1" applyAlignment="1">
      <alignment horizontal="center" vertical="center" wrapText="1"/>
    </xf>
    <xf numFmtId="0" fontId="21" fillId="0" borderId="4" xfId="5" applyFont="1" applyBorder="1" applyAlignment="1">
      <alignment horizontal="center" vertical="center"/>
    </xf>
    <xf numFmtId="165" fontId="20" fillId="0" borderId="31" xfId="5" applyNumberFormat="1" applyBorder="1"/>
    <xf numFmtId="165" fontId="20" fillId="0" borderId="32" xfId="5" applyNumberFormat="1" applyBorder="1"/>
    <xf numFmtId="165" fontId="20" fillId="0" borderId="33" xfId="5" applyNumberFormat="1" applyBorder="1"/>
    <xf numFmtId="0" fontId="6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</cellXfs>
  <cellStyles count="6">
    <cellStyle name="Čiarka" xfId="1" builtinId="3"/>
    <cellStyle name="Hypertextové prepojenie" xfId="2" builtinId="8"/>
    <cellStyle name="Normálna" xfId="0" builtinId="0"/>
    <cellStyle name="Normálna 2" xfId="3" xr:uid="{89C87494-A350-4BCD-A291-5764F64706B6}"/>
    <cellStyle name="Normálna 3" xfId="5" xr:uid="{43D8BA89-BD3A-4602-AAD0-DAA2896F37F8}"/>
    <cellStyle name="Percentá" xfId="4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numFmt numFmtId="170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170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</dxf>
  </dxfs>
  <tableStyles count="0" defaultTableStyle="TableStyleMedium2" defaultPivotStyle="PivotStyleLight16"/>
  <colors>
    <mruColors>
      <color rgb="FF80008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97650945969102"/>
          <c:y val="4.0459752538074739E-2"/>
          <c:w val="0.60824095416363722"/>
          <c:h val="0.79851133992866274"/>
        </c:manualLayout>
      </c:layout>
      <c:lineChart>
        <c:grouping val="standard"/>
        <c:varyColors val="0"/>
        <c:ser>
          <c:idx val="4"/>
          <c:order val="4"/>
          <c:tx>
            <c:v>Priemer EÚ 27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2012</c:v>
              </c:pt>
              <c:pt idx="1">
                <c:v>2014</c:v>
              </c:pt>
              <c:pt idx="2">
                <c:v>2016</c:v>
              </c:pt>
              <c:pt idx="3">
                <c:v>2018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</c:strLit>
          </c:cat>
          <c:val>
            <c:numLit>
              <c:formatCode>General</c:formatCode>
              <c:ptCount val="8"/>
              <c:pt idx="0">
                <c:v>25800</c:v>
              </c:pt>
              <c:pt idx="1">
                <c:v>26600</c:v>
              </c:pt>
              <c:pt idx="2">
                <c:v>28200</c:v>
              </c:pt>
              <c:pt idx="3">
                <c:v>30300</c:v>
              </c:pt>
              <c:pt idx="4">
                <c:v>30100</c:v>
              </c:pt>
              <c:pt idx="5">
                <c:v>32700</c:v>
              </c:pt>
              <c:pt idx="6">
                <c:v>35400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75-4B0F-B7B8-B1E8A886F3E1}"/>
            </c:ext>
          </c:extLst>
        </c:ser>
        <c:ser>
          <c:idx val="0"/>
          <c:order val="0"/>
          <c:tx>
            <c:v>Česko</c:v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2012</c:v>
              </c:pt>
              <c:pt idx="1">
                <c:v>2014</c:v>
              </c:pt>
              <c:pt idx="2">
                <c:v>2016</c:v>
              </c:pt>
              <c:pt idx="3">
                <c:v>2018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</c:strLit>
          </c:cat>
          <c:val>
            <c:numLit>
              <c:formatCode>General</c:formatCode>
              <c:ptCount val="8"/>
              <c:pt idx="0">
                <c:v>21600</c:v>
              </c:pt>
              <c:pt idx="1">
                <c:v>23300</c:v>
              </c:pt>
              <c:pt idx="2">
                <c:v>25100</c:v>
              </c:pt>
              <c:pt idx="3">
                <c:v>27900</c:v>
              </c:pt>
              <c:pt idx="4">
                <c:v>28100</c:v>
              </c:pt>
              <c:pt idx="5">
                <c:v>30000</c:v>
              </c:pt>
              <c:pt idx="6">
                <c:v>32000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75-4B0F-B7B8-B1E8A886F3E1}"/>
            </c:ext>
          </c:extLst>
        </c:ser>
        <c:ser>
          <c:idx val="1"/>
          <c:order val="1"/>
          <c:tx>
            <c:v>Maďarsko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2012</c:v>
              </c:pt>
              <c:pt idx="1">
                <c:v>2014</c:v>
              </c:pt>
              <c:pt idx="2">
                <c:v>2016</c:v>
              </c:pt>
              <c:pt idx="3">
                <c:v>2018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</c:strLit>
          </c:cat>
          <c:val>
            <c:numLit>
              <c:formatCode>General</c:formatCode>
              <c:ptCount val="8"/>
              <c:pt idx="0">
                <c:v>17200</c:v>
              </c:pt>
              <c:pt idx="1">
                <c:v>18400</c:v>
              </c:pt>
              <c:pt idx="2">
                <c:v>19400</c:v>
              </c:pt>
              <c:pt idx="3">
                <c:v>21600</c:v>
              </c:pt>
              <c:pt idx="4">
                <c:v>22400</c:v>
              </c:pt>
              <c:pt idx="5">
                <c:v>24400</c:v>
              </c:pt>
              <c:pt idx="6">
                <c:v>27000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75-4B0F-B7B8-B1E8A886F3E1}"/>
            </c:ext>
          </c:extLst>
        </c:ser>
        <c:ser>
          <c:idx val="2"/>
          <c:order val="2"/>
          <c:tx>
            <c:v>Poľsko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2012</c:v>
              </c:pt>
              <c:pt idx="1">
                <c:v>2014</c:v>
              </c:pt>
              <c:pt idx="2">
                <c:v>2016</c:v>
              </c:pt>
              <c:pt idx="3">
                <c:v>2018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</c:strLit>
          </c:cat>
          <c:val>
            <c:numLit>
              <c:formatCode>General</c:formatCode>
              <c:ptCount val="8"/>
              <c:pt idx="0">
                <c:v>17200</c:v>
              </c:pt>
              <c:pt idx="1">
                <c:v>17900</c:v>
              </c:pt>
              <c:pt idx="2">
                <c:v>19300</c:v>
              </c:pt>
              <c:pt idx="3">
                <c:v>21500</c:v>
              </c:pt>
              <c:pt idx="4">
                <c:v>22900</c:v>
              </c:pt>
              <c:pt idx="5">
                <c:v>25200</c:v>
              </c:pt>
              <c:pt idx="6">
                <c:v>28200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75-4B0F-B7B8-B1E8A886F3E1}"/>
            </c:ext>
          </c:extLst>
        </c:ser>
        <c:ser>
          <c:idx val="3"/>
          <c:order val="3"/>
          <c:tx>
            <c:v>Slovensko</c:v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2012</c:v>
              </c:pt>
              <c:pt idx="1">
                <c:v>2014</c:v>
              </c:pt>
              <c:pt idx="2">
                <c:v>2016</c:v>
              </c:pt>
              <c:pt idx="3">
                <c:v>2018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</c:strLit>
          </c:cat>
          <c:val>
            <c:numLit>
              <c:formatCode>General</c:formatCode>
              <c:ptCount val="8"/>
              <c:pt idx="0">
                <c:v>20587.5</c:v>
              </c:pt>
              <c:pt idx="1">
                <c:v>21437.5</c:v>
              </c:pt>
              <c:pt idx="2">
                <c:v>21150</c:v>
              </c:pt>
              <c:pt idx="3">
                <c:v>21650</c:v>
              </c:pt>
              <c:pt idx="4">
                <c:v>22637.5</c:v>
              </c:pt>
              <c:pt idx="5">
                <c:v>23850</c:v>
              </c:pt>
              <c:pt idx="6">
                <c:v>25087.5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675-4B0F-B7B8-B1E8A886F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7715855"/>
        <c:axId val="1183721551"/>
      </c:lineChart>
      <c:catAx>
        <c:axId val="1827715855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183721551"/>
        <c:crosses val="autoZero"/>
        <c:auto val="1"/>
        <c:lblAlgn val="ctr"/>
        <c:lblOffset val="100"/>
        <c:noMultiLvlLbl val="0"/>
      </c:catAx>
      <c:valAx>
        <c:axId val="1183721551"/>
        <c:scaling>
          <c:orientation val="minMax"/>
          <c:max val="40000"/>
          <c:min val="150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2771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01132180962581"/>
          <c:y val="0.33310989972407296"/>
          <c:w val="0.25053119839310023"/>
          <c:h val="0.3978824281580187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Rozvoj environmentálnej infraštruktúry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KE</c:v>
              </c:pt>
              <c:pt idx="2">
                <c:v>BB</c:v>
              </c:pt>
              <c:pt idx="3">
                <c:v>PO</c:v>
              </c:pt>
              <c:pt idx="4">
                <c:v>NR</c:v>
              </c:pt>
              <c:pt idx="5">
                <c:v>TN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143297613.70071411</c:v>
              </c:pt>
              <c:pt idx="1">
                <c:v>166134457.60154766</c:v>
              </c:pt>
              <c:pt idx="2">
                <c:v>162894542.44738096</c:v>
              </c:pt>
              <c:pt idx="3">
                <c:v>105351969.48285711</c:v>
              </c:pt>
              <c:pt idx="4">
                <c:v>154142666.44488099</c:v>
              </c:pt>
              <c:pt idx="5">
                <c:v>174020540.01904765</c:v>
              </c:pt>
              <c:pt idx="6">
                <c:v>105570602.45678569</c:v>
              </c:pt>
              <c:pt idx="7">
                <c:v>59669926.406785734</c:v>
              </c:pt>
            </c:numLit>
          </c:val>
          <c:extLst>
            <c:ext xmlns:c16="http://schemas.microsoft.com/office/drawing/2014/chart" uri="{C3380CC4-5D6E-409C-BE32-E72D297353CC}">
              <c16:uniqueId val="{00000000-6117-40C6-A494-3FEAC379FEAD}"/>
            </c:ext>
          </c:extLst>
        </c:ser>
        <c:ser>
          <c:idx val="1"/>
          <c:order val="1"/>
          <c:tx>
            <c:v>VVaI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KE</c:v>
              </c:pt>
              <c:pt idx="2">
                <c:v>BB</c:v>
              </c:pt>
              <c:pt idx="3">
                <c:v>PO</c:v>
              </c:pt>
              <c:pt idx="4">
                <c:v>NR</c:v>
              </c:pt>
              <c:pt idx="5">
                <c:v>TN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154296805.722</c:v>
              </c:pt>
              <c:pt idx="1">
                <c:v>122250761.22992858</c:v>
              </c:pt>
              <c:pt idx="2">
                <c:v>95335783.222095251</c:v>
              </c:pt>
              <c:pt idx="3">
                <c:v>94424689.385595247</c:v>
              </c:pt>
              <c:pt idx="4">
                <c:v>81753830.771261886</c:v>
              </c:pt>
              <c:pt idx="5">
                <c:v>68546806.717928559</c:v>
              </c:pt>
              <c:pt idx="6">
                <c:v>84252859.820428595</c:v>
              </c:pt>
              <c:pt idx="7">
                <c:v>97725260.290761888</c:v>
              </c:pt>
            </c:numLit>
          </c:val>
          <c:extLst>
            <c:ext xmlns:c16="http://schemas.microsoft.com/office/drawing/2014/chart" uri="{C3380CC4-5D6E-409C-BE32-E72D297353CC}">
              <c16:uniqueId val="{00000001-6117-40C6-A494-3FEAC379FEAD}"/>
            </c:ext>
          </c:extLst>
        </c:ser>
        <c:ser>
          <c:idx val="2"/>
          <c:order val="2"/>
          <c:tx>
            <c:v>Nízkouhlíkové hodpodárstvo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KE</c:v>
              </c:pt>
              <c:pt idx="2">
                <c:v>BB</c:v>
              </c:pt>
              <c:pt idx="3">
                <c:v>PO</c:v>
              </c:pt>
              <c:pt idx="4">
                <c:v>NR</c:v>
              </c:pt>
              <c:pt idx="5">
                <c:v>TN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106840728.00000004</c:v>
              </c:pt>
              <c:pt idx="1">
                <c:v>91151408.48499997</c:v>
              </c:pt>
              <c:pt idx="2">
                <c:v>85075666.484999999</c:v>
              </c:pt>
              <c:pt idx="3">
                <c:v>121508597.19999997</c:v>
              </c:pt>
              <c:pt idx="4">
                <c:v>69688005.149999991</c:v>
              </c:pt>
              <c:pt idx="5">
                <c:v>74624964.639999986</c:v>
              </c:pt>
              <c:pt idx="6">
                <c:v>44934125.340000026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117-40C6-A494-3FEAC379FEAD}"/>
            </c:ext>
          </c:extLst>
        </c:ser>
        <c:ser>
          <c:idx val="3"/>
          <c:order val="3"/>
          <c:tx>
            <c:v>Ľahší prístup k efektívnym a kvalitnejším verejným službám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KE</c:v>
              </c:pt>
              <c:pt idx="2">
                <c:v>BB</c:v>
              </c:pt>
              <c:pt idx="3">
                <c:v>PO</c:v>
              </c:pt>
              <c:pt idx="4">
                <c:v>NR</c:v>
              </c:pt>
              <c:pt idx="5">
                <c:v>TN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31478384.335666671</c:v>
              </c:pt>
              <c:pt idx="1">
                <c:v>36339317.326666668</c:v>
              </c:pt>
              <c:pt idx="2">
                <c:v>40159158.324000001</c:v>
              </c:pt>
              <c:pt idx="3">
                <c:v>46815273.00666666</c:v>
              </c:pt>
              <c:pt idx="4">
                <c:v>61368402.284000002</c:v>
              </c:pt>
              <c:pt idx="5">
                <c:v>11479835.409000002</c:v>
              </c:pt>
              <c:pt idx="6">
                <c:v>19094099.009999998</c:v>
              </c:pt>
              <c:pt idx="7">
                <c:v>12651073.894000001</c:v>
              </c:pt>
            </c:numLit>
          </c:val>
          <c:extLst>
            <c:ext xmlns:c16="http://schemas.microsoft.com/office/drawing/2014/chart" uri="{C3380CC4-5D6E-409C-BE32-E72D297353CC}">
              <c16:uniqueId val="{00000003-6117-40C6-A494-3FEAC379FEAD}"/>
            </c:ext>
          </c:extLst>
        </c:ser>
        <c:ser>
          <c:idx val="4"/>
          <c:order val="4"/>
          <c:tx>
            <c:v>Zmena klímy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KE</c:v>
              </c:pt>
              <c:pt idx="2">
                <c:v>BB</c:v>
              </c:pt>
              <c:pt idx="3">
                <c:v>PO</c:v>
              </c:pt>
              <c:pt idx="4">
                <c:v>NR</c:v>
              </c:pt>
              <c:pt idx="5">
                <c:v>TN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29651058.976666667</c:v>
              </c:pt>
              <c:pt idx="1">
                <c:v>28435774.265000001</c:v>
              </c:pt>
              <c:pt idx="2">
                <c:v>28858555.003333334</c:v>
              </c:pt>
              <c:pt idx="3">
                <c:v>29476007.568333331</c:v>
              </c:pt>
              <c:pt idx="4">
                <c:v>22287924.437499996</c:v>
              </c:pt>
              <c:pt idx="5">
                <c:v>23972443.659166664</c:v>
              </c:pt>
              <c:pt idx="6">
                <c:v>22497231.712499995</c:v>
              </c:pt>
              <c:pt idx="7">
                <c:v>22287924.437499996</c:v>
              </c:pt>
            </c:numLit>
          </c:val>
          <c:extLst>
            <c:ext xmlns:c16="http://schemas.microsoft.com/office/drawing/2014/chart" uri="{C3380CC4-5D6E-409C-BE32-E72D297353CC}">
              <c16:uniqueId val="{00000004-6117-40C6-A494-3FEAC379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9407856"/>
        <c:axId val="429408216"/>
      </c:barChart>
      <c:catAx>
        <c:axId val="42940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29408216"/>
        <c:crosses val="autoZero"/>
        <c:auto val="1"/>
        <c:lblAlgn val="ctr"/>
        <c:lblOffset val="100"/>
        <c:noMultiLvlLbl val="0"/>
      </c:catAx>
      <c:valAx>
        <c:axId val="42940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29407856"/>
        <c:crosses val="autoZero"/>
        <c:crossBetween val="between"/>
        <c:minorUnit val="10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v>DOP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Žilinský kraj</c:v>
              </c:pt>
              <c:pt idx="1">
                <c:v>Prešovský kraj</c:v>
              </c:pt>
              <c:pt idx="2">
                <c:v>Košický kraj</c:v>
              </c:pt>
              <c:pt idx="3">
                <c:v>Banskobystrický kraj</c:v>
              </c:pt>
              <c:pt idx="4">
                <c:v>Trenčiansky kraj</c:v>
              </c:pt>
              <c:pt idx="5">
                <c:v>Nitriansky kraj</c:v>
              </c:pt>
              <c:pt idx="6">
                <c:v>Bratislavský kraj</c:v>
              </c:pt>
              <c:pt idx="7">
                <c:v>Trnavský kraj</c:v>
              </c:pt>
            </c:strLit>
          </c:cat>
          <c:val>
            <c:numLit>
              <c:formatCode>General</c:formatCode>
              <c:ptCount val="8"/>
              <c:pt idx="0">
                <c:v>567.53102595390476</c:v>
              </c:pt>
              <c:pt idx="1">
                <c:v>626.44558203930956</c:v>
              </c:pt>
              <c:pt idx="2">
                <c:v>597.49720586150011</c:v>
              </c:pt>
              <c:pt idx="3">
                <c:v>570.76194301423811</c:v>
              </c:pt>
              <c:pt idx="4">
                <c:v>470.46180990949995</c:v>
              </c:pt>
              <c:pt idx="5">
                <c:v>480.38310589766667</c:v>
              </c:pt>
              <c:pt idx="6">
                <c:v>285.36243928380952</c:v>
              </c:pt>
              <c:pt idx="7">
                <c:v>400.2756045900714</c:v>
              </c:pt>
            </c:numLit>
          </c:val>
          <c:extLst>
            <c:ext xmlns:c16="http://schemas.microsoft.com/office/drawing/2014/chart" uri="{C3380CC4-5D6E-409C-BE32-E72D297353CC}">
              <c16:uniqueId val="{00000000-9E78-4588-AEA1-73A7FBDA5503}"/>
            </c:ext>
          </c:extLst>
        </c:ser>
        <c:ser>
          <c:idx val="2"/>
          <c:order val="2"/>
          <c:tx>
            <c:v>ostatné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Žilinský kraj</c:v>
              </c:pt>
              <c:pt idx="1">
                <c:v>Prešovský kraj</c:v>
              </c:pt>
              <c:pt idx="2">
                <c:v>Košický kraj</c:v>
              </c:pt>
              <c:pt idx="3">
                <c:v>Banskobystrický kraj</c:v>
              </c:pt>
              <c:pt idx="4">
                <c:v>Trenčiansky kraj</c:v>
              </c:pt>
              <c:pt idx="5">
                <c:v>Nitriansky kraj</c:v>
              </c:pt>
              <c:pt idx="6">
                <c:v>Bratislavský kraj</c:v>
              </c:pt>
              <c:pt idx="7">
                <c:v>Trnavský kraj</c:v>
              </c:pt>
            </c:strLit>
          </c:cat>
          <c:val>
            <c:numLit>
              <c:formatCode>General</c:formatCode>
              <c:ptCount val="8"/>
              <c:pt idx="0">
                <c:v>2056.9075691325716</c:v>
              </c:pt>
              <c:pt idx="1">
                <c:v>1551.4950109332376</c:v>
              </c:pt>
              <c:pt idx="2">
                <c:v>1406.1108807295711</c:v>
              </c:pt>
              <c:pt idx="3">
                <c:v>1262.4091007937859</c:v>
              </c:pt>
              <c:pt idx="4">
                <c:v>1264.9116493955712</c:v>
              </c:pt>
              <c:pt idx="5">
                <c:v>1108.5605344612384</c:v>
              </c:pt>
              <c:pt idx="6">
                <c:v>1266.100192892095</c:v>
              </c:pt>
              <c:pt idx="7">
                <c:v>979.99769080192868</c:v>
              </c:pt>
            </c:numLit>
          </c:val>
          <c:extLst>
            <c:ext xmlns:c16="http://schemas.microsoft.com/office/drawing/2014/chart" uri="{C3380CC4-5D6E-409C-BE32-E72D297353CC}">
              <c16:uniqueId val="{00000001-9E78-4588-AEA1-73A7FBDA5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9503063"/>
        <c:axId val="1819510623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na obyvateľa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8"/>
                    <c:pt idx="0">
                      <c:v>Žilinský kraj</c:v>
                    </c:pt>
                    <c:pt idx="1">
                      <c:v>Prešovský kraj</c:v>
                    </c:pt>
                    <c:pt idx="2">
                      <c:v>Košický kraj</c:v>
                    </c:pt>
                    <c:pt idx="3">
                      <c:v>Banskobystrický kraj</c:v>
                    </c:pt>
                    <c:pt idx="4">
                      <c:v>Trenčiansky kraj</c:v>
                    </c:pt>
                    <c:pt idx="5">
                      <c:v>Nitriansky kraj</c:v>
                    </c:pt>
                    <c:pt idx="6">
                      <c:v>Bratislavský kraj</c:v>
                    </c:pt>
                    <c:pt idx="7">
                      <c:v>Trnavský kraj</c:v>
                    </c:pt>
                  </c:strLit>
                </c:cat>
                <c:val>
                  <c:numLit>
                    <c:formatCode>General</c:formatCode>
                    <c:ptCount val="8"/>
                    <c:pt idx="0">
                      <c:v>3803.7294246701263</c:v>
                    </c:pt>
                    <c:pt idx="1">
                      <c:v>2676.7238235462319</c:v>
                    </c:pt>
                    <c:pt idx="2">
                      <c:v>2541.8014221811904</c:v>
                    </c:pt>
                    <c:pt idx="3">
                      <c:v>2911.736845241684</c:v>
                    </c:pt>
                    <c:pt idx="4">
                      <c:v>3001.0025988838406</c:v>
                    </c:pt>
                    <c:pt idx="5">
                      <c:v>2356.5733526607605</c:v>
                    </c:pt>
                    <c:pt idx="6">
                      <c:v>2196.1147554398422</c:v>
                    </c:pt>
                    <c:pt idx="7">
                      <c:v>2443.7777535459077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4-9E78-4588-AEA1-73A7FBDA550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na obyvateľa SR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8"/>
                    <c:pt idx="0">
                      <c:v>Žilinský kraj</c:v>
                    </c:pt>
                    <c:pt idx="1">
                      <c:v>Prešovský kraj</c:v>
                    </c:pt>
                    <c:pt idx="2">
                      <c:v>Košický kraj</c:v>
                    </c:pt>
                    <c:pt idx="3">
                      <c:v>Banskobystrický kraj</c:v>
                    </c:pt>
                    <c:pt idx="4">
                      <c:v>Trenčiansky kraj</c:v>
                    </c:pt>
                    <c:pt idx="5">
                      <c:v>Nitriansky kraj</c:v>
                    </c:pt>
                    <c:pt idx="6">
                      <c:v>Bratislavský kraj</c:v>
                    </c:pt>
                    <c:pt idx="7">
                      <c:v>Trnavský kraj</c:v>
                    </c:pt>
                  </c:strLit>
                </c:cat>
                <c:val>
                  <c:numLit>
                    <c:formatCode>General</c:formatCode>
                    <c:ptCount val="8"/>
                    <c:pt idx="0">
                      <c:v>2738.9354796053735</c:v>
                    </c:pt>
                    <c:pt idx="1">
                      <c:v>2738.9354796053735</c:v>
                    </c:pt>
                    <c:pt idx="2">
                      <c:v>2738.9354796053735</c:v>
                    </c:pt>
                    <c:pt idx="3">
                      <c:v>2738.9354796053735</c:v>
                    </c:pt>
                    <c:pt idx="4">
                      <c:v>2738.9354796053735</c:v>
                    </c:pt>
                    <c:pt idx="5">
                      <c:v>2738.9354796053735</c:v>
                    </c:pt>
                    <c:pt idx="6">
                      <c:v>2738.9354796053735</c:v>
                    </c:pt>
                    <c:pt idx="7">
                      <c:v>2738.9354796053735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E78-4588-AEA1-73A7FBDA550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všetky projekty v mil. eur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Žilinský kraj</c:v>
              </c:pt>
              <c:pt idx="1">
                <c:v>Prešovský kraj</c:v>
              </c:pt>
              <c:pt idx="2">
                <c:v>Košický kraj</c:v>
              </c:pt>
              <c:pt idx="3">
                <c:v>Banskobystrický kraj</c:v>
              </c:pt>
              <c:pt idx="4">
                <c:v>Trenčiansky kraj</c:v>
              </c:pt>
              <c:pt idx="5">
                <c:v>Nitriansky kraj</c:v>
              </c:pt>
              <c:pt idx="6">
                <c:v>Bratislavský kraj</c:v>
              </c:pt>
              <c:pt idx="7">
                <c:v>Trnavský kraj</c:v>
              </c:pt>
            </c:strLit>
          </c:cat>
          <c:val>
            <c:numLit>
              <c:formatCode>General</c:formatCode>
              <c:ptCount val="8"/>
              <c:pt idx="0">
                <c:v>2624.4385950864762</c:v>
              </c:pt>
              <c:pt idx="1">
                <c:v>2177.9405929725472</c:v>
              </c:pt>
              <c:pt idx="2">
                <c:v>2003.6080865910712</c:v>
              </c:pt>
              <c:pt idx="3">
                <c:v>1833.171043808024</c:v>
              </c:pt>
              <c:pt idx="4">
                <c:v>1735.3734593050713</c:v>
              </c:pt>
              <c:pt idx="5">
                <c:v>1588.943640358905</c:v>
              </c:pt>
              <c:pt idx="6">
                <c:v>1551.4626321759047</c:v>
              </c:pt>
              <c:pt idx="7">
                <c:v>1380.2732953920001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78-4588-AEA1-73A7FBDA5503}"/>
            </c:ext>
          </c:extLst>
        </c:ser>
        <c:ser>
          <c:idx val="6"/>
          <c:order val="6"/>
          <c:tx>
            <c:v>DOP na obyvateľa SR2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Žilinský kraj</c:v>
              </c:pt>
              <c:pt idx="1">
                <c:v>Prešovský kraj</c:v>
              </c:pt>
              <c:pt idx="2">
                <c:v>Košický kraj</c:v>
              </c:pt>
              <c:pt idx="3">
                <c:v>Banskobystrický kraj</c:v>
              </c:pt>
              <c:pt idx="4">
                <c:v>Trenčiansky kraj</c:v>
              </c:pt>
              <c:pt idx="5">
                <c:v>Nitriansky kraj</c:v>
              </c:pt>
              <c:pt idx="6">
                <c:v>Bratislavský kraj</c:v>
              </c:pt>
              <c:pt idx="7">
                <c:v>Trnavský kraj</c:v>
              </c:pt>
            </c:strLit>
          </c:cat>
          <c:val>
            <c:numLit>
              <c:formatCode>General</c:formatCode>
              <c:ptCount val="8"/>
              <c:pt idx="0">
                <c:v>734.98245439392088</c:v>
              </c:pt>
              <c:pt idx="1">
                <c:v>734.98245439392088</c:v>
              </c:pt>
              <c:pt idx="2">
                <c:v>734.98245439392088</c:v>
              </c:pt>
              <c:pt idx="3">
                <c:v>734.98245439392088</c:v>
              </c:pt>
              <c:pt idx="4">
                <c:v>734.98245439392088</c:v>
              </c:pt>
              <c:pt idx="5">
                <c:v>734.98245439392088</c:v>
              </c:pt>
              <c:pt idx="6">
                <c:v>734.98245439392088</c:v>
              </c:pt>
              <c:pt idx="7">
                <c:v>734.98245439392088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78-4588-AEA1-73A7FBDA5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503063"/>
        <c:axId val="1819510623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v>DOP na obyvateľa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8"/>
                    <c:pt idx="0">
                      <c:v>Žilinský kraj</c:v>
                    </c:pt>
                    <c:pt idx="1">
                      <c:v>Prešovský kraj</c:v>
                    </c:pt>
                    <c:pt idx="2">
                      <c:v>Košický kraj</c:v>
                    </c:pt>
                    <c:pt idx="3">
                      <c:v>Banskobystrický kraj</c:v>
                    </c:pt>
                    <c:pt idx="4">
                      <c:v>Trenčiansky kraj</c:v>
                    </c:pt>
                    <c:pt idx="5">
                      <c:v>Nitriansky kraj</c:v>
                    </c:pt>
                    <c:pt idx="6">
                      <c:v>Bratislavský kraj</c:v>
                    </c:pt>
                    <c:pt idx="7">
                      <c:v>Trnavský kraj</c:v>
                    </c:pt>
                  </c:strLit>
                </c:cat>
                <c:val>
                  <c:numLit>
                    <c:formatCode>General</c:formatCode>
                    <c:ptCount val="8"/>
                    <c:pt idx="0">
                      <c:v>822.45388572143725</c:v>
                    </c:pt>
                    <c:pt idx="1">
                      <c:v>769.25858444509868</c:v>
                    </c:pt>
                    <c:pt idx="2">
                      <c:v>757.05938708623898</c:v>
                    </c:pt>
                    <c:pt idx="3">
                      <c:v>902.82269949460635</c:v>
                    </c:pt>
                    <c:pt idx="4">
                      <c:v>813.91344207486588</c:v>
                    </c:pt>
                    <c:pt idx="5">
                      <c:v>712.02508301898126</c:v>
                    </c:pt>
                    <c:pt idx="6">
                      <c:v>400.33131293725802</c:v>
                    </c:pt>
                    <c:pt idx="7">
                      <c:v>708.38381865671772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6-9E78-4588-AEA1-73A7FBDA5503}"/>
                  </c:ext>
                </c:extLst>
              </c15:ser>
            </c15:filteredLineSeries>
          </c:ext>
        </c:extLst>
      </c:lineChart>
      <c:catAx>
        <c:axId val="1819503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19510623"/>
        <c:crosses val="autoZero"/>
        <c:auto val="1"/>
        <c:lblAlgn val="ctr"/>
        <c:lblOffset val="100"/>
        <c:noMultiLvlLbl val="0"/>
      </c:catAx>
      <c:valAx>
        <c:axId val="181951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19503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ZA</c:v>
              </c:pt>
              <c:pt idx="1">
                <c:v>TN</c:v>
              </c:pt>
              <c:pt idx="2">
                <c:v>BB</c:v>
              </c:pt>
              <c:pt idx="3">
                <c:v>PO</c:v>
              </c:pt>
              <c:pt idx="4">
                <c:v>KE</c:v>
              </c:pt>
              <c:pt idx="5">
                <c:v>TT</c:v>
              </c:pt>
              <c:pt idx="6">
                <c:v>NR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822.45388572143725</c:v>
              </c:pt>
              <c:pt idx="1">
                <c:v>813.91344207486588</c:v>
              </c:pt>
              <c:pt idx="2">
                <c:v>902.82269949460635</c:v>
              </c:pt>
              <c:pt idx="3">
                <c:v>769.25858444509868</c:v>
              </c:pt>
              <c:pt idx="4">
                <c:v>757.05938708623898</c:v>
              </c:pt>
              <c:pt idx="5">
                <c:v>708.38381865671772</c:v>
              </c:pt>
              <c:pt idx="6">
                <c:v>712.02508301898126</c:v>
              </c:pt>
              <c:pt idx="7">
                <c:v>400.33131293725802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FD-48CA-AB39-1DB885E2FCF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ZA</c:v>
              </c:pt>
              <c:pt idx="1">
                <c:v>TN</c:v>
              </c:pt>
              <c:pt idx="2">
                <c:v>BB</c:v>
              </c:pt>
              <c:pt idx="3">
                <c:v>PO</c:v>
              </c:pt>
              <c:pt idx="4">
                <c:v>KE</c:v>
              </c:pt>
              <c:pt idx="5">
                <c:v>TT</c:v>
              </c:pt>
              <c:pt idx="6">
                <c:v>NR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2981.2755389486892</c:v>
              </c:pt>
              <c:pt idx="1">
                <c:v>2187.0891568089746</c:v>
              </c:pt>
              <c:pt idx="2">
                <c:v>2008.9141457470778</c:v>
              </c:pt>
              <c:pt idx="3">
                <c:v>1907.4652391011332</c:v>
              </c:pt>
              <c:pt idx="4">
                <c:v>1784.7420350949515</c:v>
              </c:pt>
              <c:pt idx="5">
                <c:v>1735.3939348891899</c:v>
              </c:pt>
              <c:pt idx="6">
                <c:v>1644.5482696417794</c:v>
              </c:pt>
              <c:pt idx="7">
                <c:v>1795.7834425025842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2FD-48CA-AB39-1DB885E2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734735"/>
        <c:axId val="509733655"/>
      </c:barChar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ZA</c:v>
              </c:pt>
              <c:pt idx="1">
                <c:v>TN</c:v>
              </c:pt>
              <c:pt idx="2">
                <c:v>BB</c:v>
              </c:pt>
              <c:pt idx="3">
                <c:v>PO</c:v>
              </c:pt>
              <c:pt idx="4">
                <c:v>KE</c:v>
              </c:pt>
              <c:pt idx="5">
                <c:v>TT</c:v>
              </c:pt>
              <c:pt idx="6">
                <c:v>NR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3803.7294246701263</c:v>
              </c:pt>
              <c:pt idx="1">
                <c:v>3001.0025988838406</c:v>
              </c:pt>
              <c:pt idx="2">
                <c:v>2911.736845241684</c:v>
              </c:pt>
              <c:pt idx="3">
                <c:v>2676.7238235462319</c:v>
              </c:pt>
              <c:pt idx="4">
                <c:v>2541.8014221811904</c:v>
              </c:pt>
              <c:pt idx="5">
                <c:v>2443.7777535459077</c:v>
              </c:pt>
              <c:pt idx="6">
                <c:v>2356.5733526607605</c:v>
              </c:pt>
              <c:pt idx="7">
                <c:v>2196.1147554398422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2FD-48CA-AB39-1DB885E2FCF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2FD-48CA-AB39-1DB885E2FCF9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FD-48CA-AB39-1DB885E2FCF9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FD-48CA-AB39-1DB885E2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34735"/>
        <c:axId val="509733655"/>
      </c:lineChart>
      <c:catAx>
        <c:axId val="50973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9733655"/>
        <c:crosses val="autoZero"/>
        <c:auto val="1"/>
        <c:lblAlgn val="ctr"/>
        <c:lblOffset val="100"/>
        <c:noMultiLvlLbl val="0"/>
      </c:catAx>
      <c:valAx>
        <c:axId val="509733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973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podporené</c:v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BA</c:v>
              </c:pt>
              <c:pt idx="1">
                <c:v>TT</c:v>
              </c:pt>
              <c:pt idx="2">
                <c:v>TN</c:v>
              </c:pt>
              <c:pt idx="3">
                <c:v>NR</c:v>
              </c:pt>
              <c:pt idx="4">
                <c:v>ZA</c:v>
              </c:pt>
              <c:pt idx="5">
                <c:v>BB</c:v>
              </c:pt>
              <c:pt idx="6">
                <c:v>PO</c:v>
              </c:pt>
              <c:pt idx="7">
                <c:v>KE</c:v>
              </c:pt>
            </c:strLit>
          </c:cat>
          <c:val>
            <c:numLit>
              <c:formatCode>General</c:formatCode>
              <c:ptCount val="8"/>
              <c:pt idx="0">
                <c:v>0.40324351770977968</c:v>
              </c:pt>
              <c:pt idx="1">
                <c:v>0.7969831894526499</c:v>
              </c:pt>
              <c:pt idx="2">
                <c:v>0.84548857490659457</c:v>
              </c:pt>
              <c:pt idx="3">
                <c:v>1.1420110717744174</c:v>
              </c:pt>
              <c:pt idx="4">
                <c:v>0.88653757993368398</c:v>
              </c:pt>
              <c:pt idx="5">
                <c:v>1.153791749377721</c:v>
              </c:pt>
              <c:pt idx="6">
                <c:v>0.81631849294396464</c:v>
              </c:pt>
              <c:pt idx="7">
                <c:v>0.74152782334639988</c:v>
              </c:pt>
            </c:numLit>
          </c:val>
          <c:extLst>
            <c:ext xmlns:c16="http://schemas.microsoft.com/office/drawing/2014/chart" uri="{C3380CC4-5D6E-409C-BE32-E72D297353CC}">
              <c16:uniqueId val="{00000000-CD00-4050-971C-689994E32109}"/>
            </c:ext>
          </c:extLst>
        </c:ser>
        <c:ser>
          <c:idx val="1"/>
          <c:order val="1"/>
          <c:tx>
            <c:v>nepodporené</c:v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BA</c:v>
              </c:pt>
              <c:pt idx="1">
                <c:v>TT</c:v>
              </c:pt>
              <c:pt idx="2">
                <c:v>TN</c:v>
              </c:pt>
              <c:pt idx="3">
                <c:v>NR</c:v>
              </c:pt>
              <c:pt idx="4">
                <c:v>ZA</c:v>
              </c:pt>
              <c:pt idx="5">
                <c:v>BB</c:v>
              </c:pt>
              <c:pt idx="6">
                <c:v>PO</c:v>
              </c:pt>
              <c:pt idx="7">
                <c:v>KE</c:v>
              </c:pt>
            </c:strLit>
          </c:cat>
          <c:val>
            <c:numLit>
              <c:formatCode>General</c:formatCode>
              <c:ptCount val="8"/>
              <c:pt idx="0">
                <c:v>0.45923869596739841</c:v>
              </c:pt>
              <c:pt idx="1">
                <c:v>0.42694001477278049</c:v>
              </c:pt>
              <c:pt idx="2">
                <c:v>0.56760295534284666</c:v>
              </c:pt>
              <c:pt idx="3">
                <c:v>0.58622716091909899</c:v>
              </c:pt>
              <c:pt idx="4">
                <c:v>0.63898543115041828</c:v>
              </c:pt>
              <c:pt idx="5">
                <c:v>0.5682325800840029</c:v>
              </c:pt>
              <c:pt idx="6">
                <c:v>0.67308940987792165</c:v>
              </c:pt>
              <c:pt idx="7">
                <c:v>0.56165210658895492</c:v>
              </c:pt>
            </c:numLit>
          </c:val>
          <c:extLst>
            <c:ext xmlns:c16="http://schemas.microsoft.com/office/drawing/2014/chart" uri="{C3380CC4-5D6E-409C-BE32-E72D297353CC}">
              <c16:uniqueId val="{00000001-CD00-4050-971C-689994E32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874888"/>
        <c:axId val="1465872368"/>
      </c:barChart>
      <c:catAx>
        <c:axId val="146587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2368"/>
        <c:crosses val="autoZero"/>
        <c:auto val="1"/>
        <c:lblAlgn val="ctr"/>
        <c:lblOffset val="100"/>
        <c:noMultiLvlLbl val="0"/>
      </c:catAx>
      <c:valAx>
        <c:axId val="14658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podporené</c:v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BA</c:v>
              </c:pt>
              <c:pt idx="1">
                <c:v>TT</c:v>
              </c:pt>
              <c:pt idx="2">
                <c:v>TN</c:v>
              </c:pt>
              <c:pt idx="3">
                <c:v>NR</c:v>
              </c:pt>
              <c:pt idx="4">
                <c:v>ZA</c:v>
              </c:pt>
              <c:pt idx="5">
                <c:v>BB</c:v>
              </c:pt>
              <c:pt idx="6">
                <c:v>PO</c:v>
              </c:pt>
              <c:pt idx="7">
                <c:v>KE</c:v>
              </c:pt>
            </c:strLit>
          </c:cat>
          <c:val>
            <c:numLit>
              <c:formatCode>General</c:formatCode>
              <c:ptCount val="8"/>
              <c:pt idx="0">
                <c:v>0.22450632864905753</c:v>
              </c:pt>
              <c:pt idx="1">
                <c:v>0.49069496994937439</c:v>
              </c:pt>
              <c:pt idx="2">
                <c:v>0.64653005479962522</c:v>
              </c:pt>
              <c:pt idx="3">
                <c:v>0.98703723319266312</c:v>
              </c:pt>
              <c:pt idx="4">
                <c:v>0.80862086312010872</c:v>
              </c:pt>
              <c:pt idx="5">
                <c:v>1.1892275224618294</c:v>
              </c:pt>
              <c:pt idx="6">
                <c:v>0.74816451532242645</c:v>
              </c:pt>
              <c:pt idx="7">
                <c:v>0.34441126498597707</c:v>
              </c:pt>
            </c:numLit>
          </c:val>
          <c:extLst>
            <c:ext xmlns:c16="http://schemas.microsoft.com/office/drawing/2014/chart" uri="{C3380CC4-5D6E-409C-BE32-E72D297353CC}">
              <c16:uniqueId val="{00000000-DCF0-4E71-93D2-3C61EADF710B}"/>
            </c:ext>
          </c:extLst>
        </c:ser>
        <c:ser>
          <c:idx val="1"/>
          <c:order val="1"/>
          <c:tx>
            <c:v>nepodporené</c:v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BA</c:v>
              </c:pt>
              <c:pt idx="1">
                <c:v>TT</c:v>
              </c:pt>
              <c:pt idx="2">
                <c:v>TN</c:v>
              </c:pt>
              <c:pt idx="3">
                <c:v>NR</c:v>
              </c:pt>
              <c:pt idx="4">
                <c:v>ZA</c:v>
              </c:pt>
              <c:pt idx="5">
                <c:v>BB</c:v>
              </c:pt>
              <c:pt idx="6">
                <c:v>PO</c:v>
              </c:pt>
              <c:pt idx="7">
                <c:v>KE</c:v>
              </c:pt>
            </c:strLit>
          </c:cat>
          <c:val>
            <c:numLit>
              <c:formatCode>General</c:formatCode>
              <c:ptCount val="8"/>
              <c:pt idx="0">
                <c:v>0.46503354492733756</c:v>
              </c:pt>
              <c:pt idx="1">
                <c:v>0.49692565056985677</c:v>
              </c:pt>
              <c:pt idx="2">
                <c:v>0.50629855299701787</c:v>
              </c:pt>
              <c:pt idx="3">
                <c:v>0.85949417212108448</c:v>
              </c:pt>
              <c:pt idx="4">
                <c:v>0.55996982650607019</c:v>
              </c:pt>
              <c:pt idx="5">
                <c:v>0.65833078932754452</c:v>
              </c:pt>
              <c:pt idx="6">
                <c:v>0.76120002059117442</c:v>
              </c:pt>
              <c:pt idx="7">
                <c:v>0.79063869577312673</c:v>
              </c:pt>
            </c:numLit>
          </c:val>
          <c:extLst>
            <c:ext xmlns:c16="http://schemas.microsoft.com/office/drawing/2014/chart" uri="{C3380CC4-5D6E-409C-BE32-E72D297353CC}">
              <c16:uniqueId val="{00000001-DCF0-4E71-93D2-3C61EADF7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874888"/>
        <c:axId val="1465872368"/>
      </c:barChart>
      <c:catAx>
        <c:axId val="146587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2368"/>
        <c:crosses val="autoZero"/>
        <c:auto val="1"/>
        <c:lblAlgn val="ctr"/>
        <c:lblOffset val="100"/>
        <c:noMultiLvlLbl val="0"/>
      </c:catAx>
      <c:valAx>
        <c:axId val="14658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podporené</c:v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34-4B2A-B659-28080D9A03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34-4B2A-B659-28080D9A03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34-4B2A-B659-28080D9A038C}"/>
                </c:ext>
              </c:extLst>
            </c:dLbl>
            <c:dLbl>
              <c:idx val="6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F34-4B2A-B659-28080D9A03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BA</c:v>
              </c:pt>
              <c:pt idx="1">
                <c:v>TT</c:v>
              </c:pt>
              <c:pt idx="2">
                <c:v>TN</c:v>
              </c:pt>
              <c:pt idx="3">
                <c:v>NR</c:v>
              </c:pt>
              <c:pt idx="4">
                <c:v>ZA</c:v>
              </c:pt>
              <c:pt idx="5">
                <c:v>BB</c:v>
              </c:pt>
              <c:pt idx="6">
                <c:v>PO</c:v>
              </c:pt>
              <c:pt idx="7">
                <c:v>KE</c:v>
              </c:pt>
            </c:strLit>
          </c:cat>
          <c:val>
            <c:numLit>
              <c:formatCode>General</c:formatCode>
              <c:ptCount val="8"/>
              <c:pt idx="0">
                <c:v>0.21054848549279542</c:v>
              </c:pt>
              <c:pt idx="1">
                <c:v>0.92812885921049115</c:v>
              </c:pt>
              <c:pt idx="2">
                <c:v>0.7988345043541516</c:v>
              </c:pt>
              <c:pt idx="3">
                <c:v>0.80638968374721887</c:v>
              </c:pt>
              <c:pt idx="4">
                <c:v>0.94605201242456027</c:v>
              </c:pt>
              <c:pt idx="5">
                <c:v>3.4228161851337986</c:v>
              </c:pt>
              <c:pt idx="6">
                <c:v>0.30416494299449964</c:v>
              </c:pt>
              <c:pt idx="7">
                <c:v>5.1463825561585139</c:v>
              </c:pt>
            </c:numLit>
          </c:val>
          <c:extLst>
            <c:ext xmlns:c16="http://schemas.microsoft.com/office/drawing/2014/chart" uri="{C3380CC4-5D6E-409C-BE32-E72D297353CC}">
              <c16:uniqueId val="{00000004-CF34-4B2A-B659-28080D9A038C}"/>
            </c:ext>
          </c:extLst>
        </c:ser>
        <c:ser>
          <c:idx val="1"/>
          <c:order val="1"/>
          <c:tx>
            <c:v>nepodporené</c:v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BA</c:v>
              </c:pt>
              <c:pt idx="1">
                <c:v>TT</c:v>
              </c:pt>
              <c:pt idx="2">
                <c:v>TN</c:v>
              </c:pt>
              <c:pt idx="3">
                <c:v>NR</c:v>
              </c:pt>
              <c:pt idx="4">
                <c:v>ZA</c:v>
              </c:pt>
              <c:pt idx="5">
                <c:v>BB</c:v>
              </c:pt>
              <c:pt idx="6">
                <c:v>PO</c:v>
              </c:pt>
              <c:pt idx="7">
                <c:v>KE</c:v>
              </c:pt>
            </c:strLit>
          </c:cat>
          <c:val>
            <c:numLit>
              <c:formatCode>General</c:formatCode>
              <c:ptCount val="8"/>
              <c:pt idx="0">
                <c:v>0.63776909523773262</c:v>
              </c:pt>
              <c:pt idx="1">
                <c:v>2.0498751527288928</c:v>
              </c:pt>
              <c:pt idx="2">
                <c:v>0.49101998927146423</c:v>
              </c:pt>
              <c:pt idx="3">
                <c:v>2.4020266945171875</c:v>
              </c:pt>
              <c:pt idx="4">
                <c:v>0.43268394154122253</c:v>
              </c:pt>
              <c:pt idx="5">
                <c:v>3.1286296807027782</c:v>
              </c:pt>
              <c:pt idx="6">
                <c:v>3.5261472286791444</c:v>
              </c:pt>
            </c:numLit>
          </c:val>
          <c:extLst>
            <c:ext xmlns:c16="http://schemas.microsoft.com/office/drawing/2014/chart" uri="{C3380CC4-5D6E-409C-BE32-E72D297353CC}">
              <c16:uniqueId val="{00000005-CF34-4B2A-B659-28080D9A0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874888"/>
        <c:axId val="1465872368"/>
      </c:barChart>
      <c:catAx>
        <c:axId val="146587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2368"/>
        <c:crosses val="autoZero"/>
        <c:auto val="1"/>
        <c:lblAlgn val="ctr"/>
        <c:lblOffset val="100"/>
        <c:noMultiLvlLbl val="0"/>
      </c:catAx>
      <c:valAx>
        <c:axId val="14658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podporené</c:v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Cestovný ruch a gastro</c:v>
              </c:pt>
              <c:pt idx="1">
                <c:v>Drevo a papier</c:v>
              </c:pt>
              <c:pt idx="2">
                <c:v>Elektrotechnika</c:v>
              </c:pt>
              <c:pt idx="3">
                <c:v>Kovovýroba a hutníctvo</c:v>
              </c:pt>
              <c:pt idx="4">
                <c:v>Odevy a obuv</c:v>
              </c:pt>
              <c:pt idx="5">
                <c:v>Výroba - ostatné</c:v>
              </c:pt>
              <c:pt idx="6">
                <c:v>Vývoj a testovanie</c:v>
              </c:pt>
              <c:pt idx="7">
                <c:v>Spracovanie odpadov</c:v>
              </c:pt>
              <c:pt idx="8">
                <c:v>Chémia a plasty</c:v>
              </c:pt>
              <c:pt idx="9">
                <c:v>Strojárstvo</c:v>
              </c:pt>
            </c:strLit>
          </c:cat>
          <c:val>
            <c:numLit>
              <c:formatCode>General</c:formatCode>
              <c:ptCount val="10"/>
              <c:pt idx="0">
                <c:v>2.0547478065092077</c:v>
              </c:pt>
              <c:pt idx="1">
                <c:v>0.98364431813048192</c:v>
              </c:pt>
              <c:pt idx="2">
                <c:v>1.0519780311838378</c:v>
              </c:pt>
              <c:pt idx="3">
                <c:v>0.89785366311304959</c:v>
              </c:pt>
              <c:pt idx="4">
                <c:v>0.62059277768406718</c:v>
              </c:pt>
              <c:pt idx="5">
                <c:v>1.3552924488754807</c:v>
              </c:pt>
              <c:pt idx="6">
                <c:v>0.25966176846073097</c:v>
              </c:pt>
              <c:pt idx="7">
                <c:v>0.72234023753377397</c:v>
              </c:pt>
              <c:pt idx="8">
                <c:v>1.1427445847541335</c:v>
              </c:pt>
              <c:pt idx="9">
                <c:v>0.70324474277912596</c:v>
              </c:pt>
            </c:numLit>
          </c:val>
          <c:extLst>
            <c:ext xmlns:c16="http://schemas.microsoft.com/office/drawing/2014/chart" uri="{C3380CC4-5D6E-409C-BE32-E72D297353CC}">
              <c16:uniqueId val="{00000000-65FD-445A-BF27-022AD9A560C8}"/>
            </c:ext>
          </c:extLst>
        </c:ser>
        <c:ser>
          <c:idx val="1"/>
          <c:order val="1"/>
          <c:tx>
            <c:v>nepodporené</c:v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590740740740744E-2"/>
                  <c:y val="-0.26847870370370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D-445A-BF27-022AD9A560C8}"/>
                </c:ext>
              </c:extLst>
            </c:dLbl>
            <c:dLbl>
              <c:idx val="2"/>
              <c:layout>
                <c:manualLayout>
                  <c:x val="-4.3650370370370367E-2"/>
                  <c:y val="-0.227321296296296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FD-445A-BF27-022AD9A560C8}"/>
                </c:ext>
              </c:extLst>
            </c:dLbl>
            <c:dLbl>
              <c:idx val="5"/>
              <c:layout>
                <c:manualLayout>
                  <c:x val="-4.5590740740740744E-2"/>
                  <c:y val="-0.215562037037037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D-445A-BF27-022AD9A560C8}"/>
                </c:ext>
              </c:extLst>
            </c:dLbl>
            <c:dLbl>
              <c:idx val="8"/>
              <c:layout>
                <c:manualLayout>
                  <c:x val="-4.5590740740740744E-2"/>
                  <c:y val="-0.16264537037037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FD-445A-BF27-022AD9A560C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Cestovný ruch a gastro</c:v>
              </c:pt>
              <c:pt idx="1">
                <c:v>Drevo a papier</c:v>
              </c:pt>
              <c:pt idx="2">
                <c:v>Elektrotechnika</c:v>
              </c:pt>
              <c:pt idx="3">
                <c:v>Kovovýroba a hutníctvo</c:v>
              </c:pt>
              <c:pt idx="4">
                <c:v>Odevy a obuv</c:v>
              </c:pt>
              <c:pt idx="5">
                <c:v>Výroba - ostatné</c:v>
              </c:pt>
              <c:pt idx="6">
                <c:v>Vývoj a testovanie</c:v>
              </c:pt>
              <c:pt idx="7">
                <c:v>Spracovanie odpadov</c:v>
              </c:pt>
              <c:pt idx="8">
                <c:v>Chémia a plasty</c:v>
              </c:pt>
              <c:pt idx="9">
                <c:v>Strojárstvo</c:v>
              </c:pt>
            </c:strLit>
          </c:cat>
          <c:val>
            <c:numLit>
              <c:formatCode>General</c:formatCode>
              <c:ptCount val="10"/>
              <c:pt idx="0">
                <c:v>0.60406662122324195</c:v>
              </c:pt>
              <c:pt idx="1">
                <c:v>0.61579939295084607</c:v>
              </c:pt>
              <c:pt idx="2">
                <c:v>-4.0742222705402287E-2</c:v>
              </c:pt>
              <c:pt idx="3">
                <c:v>0.70087714736343543</c:v>
              </c:pt>
              <c:pt idx="4">
                <c:v>0.16041810621101504</c:v>
              </c:pt>
              <c:pt idx="5">
                <c:v>0.60259340155299679</c:v>
              </c:pt>
              <c:pt idx="6">
                <c:v>-0.25347814035385619</c:v>
              </c:pt>
              <c:pt idx="7">
                <c:v>0.86119999558700133</c:v>
              </c:pt>
              <c:pt idx="8">
                <c:v>0.45591032852639346</c:v>
              </c:pt>
              <c:pt idx="9">
                <c:v>0.55378192519359204</c:v>
              </c:pt>
            </c:numLit>
          </c:val>
          <c:extLst>
            <c:ext xmlns:c16="http://schemas.microsoft.com/office/drawing/2014/chart" uri="{C3380CC4-5D6E-409C-BE32-E72D297353CC}">
              <c16:uniqueId val="{00000005-65FD-445A-BF27-022AD9A5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874888"/>
        <c:axId val="1465872368"/>
      </c:barChart>
      <c:catAx>
        <c:axId val="146587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2368"/>
        <c:crosses val="autoZero"/>
        <c:auto val="1"/>
        <c:lblAlgn val="ctr"/>
        <c:lblOffset val="100"/>
        <c:noMultiLvlLbl val="0"/>
      </c:catAx>
      <c:valAx>
        <c:axId val="14658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podporené</c:v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Cestovný ruch a gastro</c:v>
              </c:pt>
              <c:pt idx="1">
                <c:v>Drevo a papier</c:v>
              </c:pt>
              <c:pt idx="2">
                <c:v>Elektrotechnika</c:v>
              </c:pt>
              <c:pt idx="3">
                <c:v>Kovovýroba a hutníctvo</c:v>
              </c:pt>
              <c:pt idx="4">
                <c:v>Odevy a obuv</c:v>
              </c:pt>
              <c:pt idx="5">
                <c:v>Výroba - ostatné</c:v>
              </c:pt>
              <c:pt idx="6">
                <c:v>Vývoj a testovanie</c:v>
              </c:pt>
              <c:pt idx="7">
                <c:v>Spracovanie odpadov</c:v>
              </c:pt>
              <c:pt idx="8">
                <c:v>Chémia a plasty</c:v>
              </c:pt>
              <c:pt idx="9">
                <c:v>Strojárstvo</c:v>
              </c:pt>
            </c:strLit>
          </c:cat>
          <c:val>
            <c:numLit>
              <c:formatCode>General</c:formatCode>
              <c:ptCount val="10"/>
              <c:pt idx="0">
                <c:v>1.2923086693478734</c:v>
              </c:pt>
              <c:pt idx="1">
                <c:v>0.94328401137760376</c:v>
              </c:pt>
              <c:pt idx="2">
                <c:v>0.61267793537380855</c:v>
              </c:pt>
              <c:pt idx="3">
                <c:v>0.5518574773027547</c:v>
              </c:pt>
              <c:pt idx="4">
                <c:v>0.59093869424453649</c:v>
              </c:pt>
              <c:pt idx="5">
                <c:v>0.83722627272890127</c:v>
              </c:pt>
              <c:pt idx="6">
                <c:v>0.12077658815795633</c:v>
              </c:pt>
              <c:pt idx="7">
                <c:v>0.8047892393945435</c:v>
              </c:pt>
              <c:pt idx="8">
                <c:v>1.0679138676697773</c:v>
              </c:pt>
              <c:pt idx="9">
                <c:v>0.38696641143494181</c:v>
              </c:pt>
            </c:numLit>
          </c:val>
          <c:extLst>
            <c:ext xmlns:c16="http://schemas.microsoft.com/office/drawing/2014/chart" uri="{C3380CC4-5D6E-409C-BE32-E72D297353CC}">
              <c16:uniqueId val="{00000000-D78A-4014-A7C2-0A4962E73519}"/>
            </c:ext>
          </c:extLst>
        </c:ser>
        <c:ser>
          <c:idx val="1"/>
          <c:order val="1"/>
          <c:tx>
            <c:v>nepodporené</c:v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Cestovný ruch a gastro</c:v>
              </c:pt>
              <c:pt idx="1">
                <c:v>Drevo a papier</c:v>
              </c:pt>
              <c:pt idx="2">
                <c:v>Elektrotechnika</c:v>
              </c:pt>
              <c:pt idx="3">
                <c:v>Kovovýroba a hutníctvo</c:v>
              </c:pt>
              <c:pt idx="4">
                <c:v>Odevy a obuv</c:v>
              </c:pt>
              <c:pt idx="5">
                <c:v>Výroba - ostatné</c:v>
              </c:pt>
              <c:pt idx="6">
                <c:v>Vývoj a testovanie</c:v>
              </c:pt>
              <c:pt idx="7">
                <c:v>Spracovanie odpadov</c:v>
              </c:pt>
              <c:pt idx="8">
                <c:v>Chémia a plasty</c:v>
              </c:pt>
              <c:pt idx="9">
                <c:v>Strojárstvo</c:v>
              </c:pt>
            </c:strLit>
          </c:cat>
          <c:val>
            <c:numLit>
              <c:formatCode>General</c:formatCode>
              <c:ptCount val="10"/>
              <c:pt idx="0">
                <c:v>0.90283894356612104</c:v>
              </c:pt>
              <c:pt idx="1">
                <c:v>0.55029261210122193</c:v>
              </c:pt>
              <c:pt idx="2">
                <c:v>8.1925563951368297E-2</c:v>
              </c:pt>
              <c:pt idx="3">
                <c:v>0.67933990264287036</c:v>
              </c:pt>
              <c:pt idx="4">
                <c:v>0.18514948619583205</c:v>
              </c:pt>
              <c:pt idx="5">
                <c:v>0.37521306191929971</c:v>
              </c:pt>
              <c:pt idx="6">
                <c:v>1.2345584100236366</c:v>
              </c:pt>
              <c:pt idx="7">
                <c:v>0.92813662559203403</c:v>
              </c:pt>
              <c:pt idx="8">
                <c:v>1.2010706036525942</c:v>
              </c:pt>
              <c:pt idx="9">
                <c:v>0.39933732227310292</c:v>
              </c:pt>
            </c:numLit>
          </c:val>
          <c:extLst>
            <c:ext xmlns:c16="http://schemas.microsoft.com/office/drawing/2014/chart" uri="{C3380CC4-5D6E-409C-BE32-E72D297353CC}">
              <c16:uniqueId val="{00000001-D78A-4014-A7C2-0A4962E7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874888"/>
        <c:axId val="1465872368"/>
      </c:barChart>
      <c:catAx>
        <c:axId val="146587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2368"/>
        <c:crosses val="autoZero"/>
        <c:auto val="1"/>
        <c:lblAlgn val="ctr"/>
        <c:lblOffset val="100"/>
        <c:noMultiLvlLbl val="0"/>
      </c:catAx>
      <c:valAx>
        <c:axId val="14658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6587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18'!$B$4</c:f>
              <c:strCache>
                <c:ptCount val="1"/>
                <c:pt idx="0">
                  <c:v> DP Žop priemer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18'!$A$5:$A$15</c:f>
              <c:strCache>
                <c:ptCount val="11"/>
                <c:pt idx="0">
                  <c:v> MPaRV SR </c:v>
                </c:pt>
                <c:pt idx="1">
                  <c:v> MŠVVaŠ SR </c:v>
                </c:pt>
                <c:pt idx="2">
                  <c:v> MH SR </c:v>
                </c:pt>
                <c:pt idx="3">
                  <c:v> MPSVaR SR </c:v>
                </c:pt>
                <c:pt idx="4">
                  <c:v> ÚV SR </c:v>
                </c:pt>
                <c:pt idx="5">
                  <c:v> MIRRI SR </c:v>
                </c:pt>
                <c:pt idx="6">
                  <c:v> MV SR </c:v>
                </c:pt>
                <c:pt idx="7">
                  <c:v> MZ SR </c:v>
                </c:pt>
                <c:pt idx="8">
                  <c:v> MD SR </c:v>
                </c:pt>
                <c:pt idx="9">
                  <c:v> MŽP SR </c:v>
                </c:pt>
                <c:pt idx="10">
                  <c:v> MK SR </c:v>
                </c:pt>
              </c:strCache>
            </c:strRef>
          </c:cat>
          <c:val>
            <c:numRef>
              <c:f>'Graf 18'!$B$5:$B$15</c:f>
              <c:numCache>
                <c:formatCode>_-* #\ ##0.0_-;\-* #\ ##0.0_-;_-* "-"??_-;_-@_-</c:formatCode>
                <c:ptCount val="11"/>
                <c:pt idx="0">
                  <c:v>116.40816326530613</c:v>
                </c:pt>
                <c:pt idx="1">
                  <c:v>97.252726485294701</c:v>
                </c:pt>
                <c:pt idx="2">
                  <c:v>70.811750252926728</c:v>
                </c:pt>
                <c:pt idx="3">
                  <c:v>114.57401566238852</c:v>
                </c:pt>
                <c:pt idx="4">
                  <c:v>67.887021943573671</c:v>
                </c:pt>
                <c:pt idx="5">
                  <c:v>65.023399758454104</c:v>
                </c:pt>
                <c:pt idx="6">
                  <c:v>63.497687602566018</c:v>
                </c:pt>
                <c:pt idx="7">
                  <c:v>43.390243902439025</c:v>
                </c:pt>
                <c:pt idx="9">
                  <c:v>42.259724508360044</c:v>
                </c:pt>
                <c:pt idx="10">
                  <c:v>73.332275132275129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B1F-9689-EA98028E94AB}"/>
            </c:ext>
          </c:extLst>
        </c:ser>
        <c:ser>
          <c:idx val="1"/>
          <c:order val="1"/>
          <c:tx>
            <c:strRef>
              <c:f>'Graf 18'!$C$4</c:f>
              <c:strCache>
                <c:ptCount val="1"/>
                <c:pt idx="0">
                  <c:v> NP ŽoP priemer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18'!$A$5:$A$15</c:f>
              <c:strCache>
                <c:ptCount val="11"/>
                <c:pt idx="0">
                  <c:v> MPaRV SR </c:v>
                </c:pt>
                <c:pt idx="1">
                  <c:v> MŠVVaŠ SR </c:v>
                </c:pt>
                <c:pt idx="2">
                  <c:v> MH SR </c:v>
                </c:pt>
                <c:pt idx="3">
                  <c:v> MPSVaR SR </c:v>
                </c:pt>
                <c:pt idx="4">
                  <c:v> ÚV SR </c:v>
                </c:pt>
                <c:pt idx="5">
                  <c:v> MIRRI SR </c:v>
                </c:pt>
                <c:pt idx="6">
                  <c:v> MV SR </c:v>
                </c:pt>
                <c:pt idx="7">
                  <c:v> MZ SR </c:v>
                </c:pt>
                <c:pt idx="8">
                  <c:v> MD SR </c:v>
                </c:pt>
                <c:pt idx="9">
                  <c:v> MŽP SR </c:v>
                </c:pt>
                <c:pt idx="10">
                  <c:v> MK SR </c:v>
                </c:pt>
              </c:strCache>
            </c:strRef>
          </c:cat>
          <c:val>
            <c:numRef>
              <c:f>'Graf 18'!$C$5:$C$15</c:f>
              <c:numCache>
                <c:formatCode>_-* #\ ##0.0_-;\-* #\ ##0.0_-;_-* "-"??_-;_-@_-</c:formatCode>
                <c:ptCount val="11"/>
                <c:pt idx="0">
                  <c:v>155.15384615384616</c:v>
                </c:pt>
                <c:pt idx="1">
                  <c:v>112.1</c:v>
                </c:pt>
                <c:pt idx="2">
                  <c:v>84.136156648451731</c:v>
                </c:pt>
                <c:pt idx="3">
                  <c:v>72.502305782192266</c:v>
                </c:pt>
                <c:pt idx="4">
                  <c:v>65.100278551532028</c:v>
                </c:pt>
                <c:pt idx="5">
                  <c:v>63.994915254237291</c:v>
                </c:pt>
                <c:pt idx="6">
                  <c:v>63.994915254237291</c:v>
                </c:pt>
                <c:pt idx="7">
                  <c:v>54.5</c:v>
                </c:pt>
                <c:pt idx="8">
                  <c:v>44.050458715596328</c:v>
                </c:pt>
                <c:pt idx="9">
                  <c:v>43.445544554455445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8-4B1F-9689-EA98028E94AB}"/>
            </c:ext>
          </c:extLst>
        </c:ser>
        <c:ser>
          <c:idx val="2"/>
          <c:order val="2"/>
          <c:tx>
            <c:strRef>
              <c:f>'Graf 18'!$D$4</c:f>
              <c:strCache>
                <c:ptCount val="1"/>
                <c:pt idx="0">
                  <c:v> DP ŽoP medián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 18'!$A$5:$A$15</c:f>
              <c:strCache>
                <c:ptCount val="11"/>
                <c:pt idx="0">
                  <c:v> MPaRV SR </c:v>
                </c:pt>
                <c:pt idx="1">
                  <c:v> MŠVVaŠ SR </c:v>
                </c:pt>
                <c:pt idx="2">
                  <c:v> MH SR </c:v>
                </c:pt>
                <c:pt idx="3">
                  <c:v> MPSVaR SR </c:v>
                </c:pt>
                <c:pt idx="4">
                  <c:v> ÚV SR </c:v>
                </c:pt>
                <c:pt idx="5">
                  <c:v> MIRRI SR </c:v>
                </c:pt>
                <c:pt idx="6">
                  <c:v> MV SR </c:v>
                </c:pt>
                <c:pt idx="7">
                  <c:v> MZ SR </c:v>
                </c:pt>
                <c:pt idx="8">
                  <c:v> MD SR </c:v>
                </c:pt>
                <c:pt idx="9">
                  <c:v> MŽP SR </c:v>
                </c:pt>
                <c:pt idx="10">
                  <c:v> MK SR </c:v>
                </c:pt>
              </c:strCache>
            </c:strRef>
          </c:cat>
          <c:val>
            <c:numRef>
              <c:f>'Graf 18'!$D$5:$D$15</c:f>
              <c:numCache>
                <c:formatCode>_-* #\ ##0.0_-;\-* #\ ##0.0_-;_-* "-"??_-;_-@_-</c:formatCode>
                <c:ptCount val="11"/>
                <c:pt idx="0">
                  <c:v>75</c:v>
                </c:pt>
                <c:pt idx="1">
                  <c:v>55</c:v>
                </c:pt>
                <c:pt idx="2">
                  <c:v>40</c:v>
                </c:pt>
                <c:pt idx="3">
                  <c:v>70</c:v>
                </c:pt>
                <c:pt idx="4">
                  <c:v>48</c:v>
                </c:pt>
                <c:pt idx="5">
                  <c:v>45</c:v>
                </c:pt>
                <c:pt idx="6">
                  <c:v>38</c:v>
                </c:pt>
                <c:pt idx="7">
                  <c:v>32</c:v>
                </c:pt>
                <c:pt idx="9">
                  <c:v>29</c:v>
                </c:pt>
                <c:pt idx="10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8-4B1F-9689-EA98028E94AB}"/>
            </c:ext>
          </c:extLst>
        </c:ser>
        <c:ser>
          <c:idx val="3"/>
          <c:order val="3"/>
          <c:tx>
            <c:strRef>
              <c:f>'Graf 18'!$E$4</c:f>
              <c:strCache>
                <c:ptCount val="1"/>
                <c:pt idx="0">
                  <c:v> NP ŽoP medián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 18'!$A$5:$A$15</c:f>
              <c:strCache>
                <c:ptCount val="11"/>
                <c:pt idx="0">
                  <c:v> MPaRV SR </c:v>
                </c:pt>
                <c:pt idx="1">
                  <c:v> MŠVVaŠ SR </c:v>
                </c:pt>
                <c:pt idx="2">
                  <c:v> MH SR </c:v>
                </c:pt>
                <c:pt idx="3">
                  <c:v> MPSVaR SR </c:v>
                </c:pt>
                <c:pt idx="4">
                  <c:v> ÚV SR </c:v>
                </c:pt>
                <c:pt idx="5">
                  <c:v> MIRRI SR </c:v>
                </c:pt>
                <c:pt idx="6">
                  <c:v> MV SR </c:v>
                </c:pt>
                <c:pt idx="7">
                  <c:v> MZ SR </c:v>
                </c:pt>
                <c:pt idx="8">
                  <c:v> MD SR </c:v>
                </c:pt>
                <c:pt idx="9">
                  <c:v> MŽP SR </c:v>
                </c:pt>
                <c:pt idx="10">
                  <c:v> MK SR </c:v>
                </c:pt>
              </c:strCache>
            </c:strRef>
          </c:cat>
          <c:val>
            <c:numRef>
              <c:f>'Graf 18'!$E$5:$E$15</c:f>
              <c:numCache>
                <c:formatCode>_-* #\ ##0.0_-;\-* #\ ##0.0_-;_-* "-"??_-;_-@_-</c:formatCode>
                <c:ptCount val="11"/>
                <c:pt idx="0">
                  <c:v>104</c:v>
                </c:pt>
                <c:pt idx="1">
                  <c:v>60</c:v>
                </c:pt>
                <c:pt idx="2">
                  <c:v>48</c:v>
                </c:pt>
                <c:pt idx="3">
                  <c:v>48</c:v>
                </c:pt>
                <c:pt idx="4">
                  <c:v>47</c:v>
                </c:pt>
                <c:pt idx="5">
                  <c:v>36</c:v>
                </c:pt>
                <c:pt idx="6">
                  <c:v>36</c:v>
                </c:pt>
                <c:pt idx="7">
                  <c:v>36.5</c:v>
                </c:pt>
                <c:pt idx="8">
                  <c:v>24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8-4B1F-9689-EA98028E9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4794576"/>
        <c:axId val="754797096"/>
      </c:barChart>
      <c:catAx>
        <c:axId val="754794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54797096"/>
        <c:crosses val="autoZero"/>
        <c:auto val="1"/>
        <c:lblAlgn val="ctr"/>
        <c:lblOffset val="100"/>
        <c:noMultiLvlLbl val="0"/>
      </c:catAx>
      <c:valAx>
        <c:axId val="7547970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5479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19'!$B$4</c:f>
              <c:strCache>
                <c:ptCount val="1"/>
                <c:pt idx="0">
                  <c:v> ŽoNFP DOP priemer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19'!$A$5:$A$15</c:f>
              <c:strCache>
                <c:ptCount val="11"/>
                <c:pt idx="0">
                  <c:v> MK SR </c:v>
                </c:pt>
                <c:pt idx="1">
                  <c:v> MŽP SR </c:v>
                </c:pt>
                <c:pt idx="2">
                  <c:v> MH SR </c:v>
                </c:pt>
                <c:pt idx="3">
                  <c:v> MV SR </c:v>
                </c:pt>
                <c:pt idx="4">
                  <c:v> MPaRV SR </c:v>
                </c:pt>
                <c:pt idx="5">
                  <c:v> MŠVVaŠ SR </c:v>
                </c:pt>
                <c:pt idx="6">
                  <c:v> ÚV SR </c:v>
                </c:pt>
                <c:pt idx="7">
                  <c:v> MZ SR </c:v>
                </c:pt>
                <c:pt idx="8">
                  <c:v> MPSVaR SR </c:v>
                </c:pt>
                <c:pt idx="9">
                  <c:v> MIRRI SR </c:v>
                </c:pt>
                <c:pt idx="10">
                  <c:v> MD SR </c:v>
                </c:pt>
              </c:strCache>
            </c:strRef>
          </c:cat>
          <c:val>
            <c:numRef>
              <c:f>'Graf 19'!$B$5:$B$15</c:f>
              <c:numCache>
                <c:formatCode>_-* #\ ##0.0_-;\-* #\ ##0.0_-;_-* "-"??_-;_-@_-</c:formatCode>
                <c:ptCount val="11"/>
                <c:pt idx="0">
                  <c:v>694.30122950819668</c:v>
                </c:pt>
                <c:pt idx="1">
                  <c:v>313.29491768074445</c:v>
                </c:pt>
                <c:pt idx="2">
                  <c:v>257.69127205199629</c:v>
                </c:pt>
                <c:pt idx="3">
                  <c:v>232.13828238719069</c:v>
                </c:pt>
                <c:pt idx="4">
                  <c:v>250.78947368421052</c:v>
                </c:pt>
                <c:pt idx="5">
                  <c:v>186.20336700336699</c:v>
                </c:pt>
                <c:pt idx="6">
                  <c:v>141.27909270216963</c:v>
                </c:pt>
                <c:pt idx="7">
                  <c:v>140.51871657754012</c:v>
                </c:pt>
                <c:pt idx="8">
                  <c:v>121.47660668380463</c:v>
                </c:pt>
                <c:pt idx="9">
                  <c:v>112.42432514407037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F-4DE3-BF95-2866BAFCEF50}"/>
            </c:ext>
          </c:extLst>
        </c:ser>
        <c:ser>
          <c:idx val="1"/>
          <c:order val="1"/>
          <c:tx>
            <c:strRef>
              <c:f>'Graf 19'!$C$4</c:f>
              <c:strCache>
                <c:ptCount val="1"/>
                <c:pt idx="0">
                  <c:v> ŽoNFP NP priemer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19'!$A$5:$A$15</c:f>
              <c:strCache>
                <c:ptCount val="11"/>
                <c:pt idx="0">
                  <c:v> MK SR </c:v>
                </c:pt>
                <c:pt idx="1">
                  <c:v> MŽP SR </c:v>
                </c:pt>
                <c:pt idx="2">
                  <c:v> MH SR </c:v>
                </c:pt>
                <c:pt idx="3">
                  <c:v> MV SR </c:v>
                </c:pt>
                <c:pt idx="4">
                  <c:v> MPaRV SR </c:v>
                </c:pt>
                <c:pt idx="5">
                  <c:v> MŠVVaŠ SR </c:v>
                </c:pt>
                <c:pt idx="6">
                  <c:v> ÚV SR </c:v>
                </c:pt>
                <c:pt idx="7">
                  <c:v> MZ SR </c:v>
                </c:pt>
                <c:pt idx="8">
                  <c:v> MPSVaR SR </c:v>
                </c:pt>
                <c:pt idx="9">
                  <c:v> MIRRI SR </c:v>
                </c:pt>
                <c:pt idx="10">
                  <c:v> MD SR </c:v>
                </c:pt>
              </c:strCache>
            </c:strRef>
          </c:cat>
          <c:val>
            <c:numRef>
              <c:f>'Graf 19'!$C$5:$C$15</c:f>
              <c:numCache>
                <c:formatCode>_-* #\ ##0.0_-;\-* #\ ##0.0_-;_-* "-"??_-;_-@_-</c:formatCode>
                <c:ptCount val="11"/>
                <c:pt idx="1">
                  <c:v>87.75</c:v>
                </c:pt>
                <c:pt idx="2">
                  <c:v>41.416666666666664</c:v>
                </c:pt>
                <c:pt idx="3">
                  <c:v>46.396551724137929</c:v>
                </c:pt>
                <c:pt idx="4">
                  <c:v>192</c:v>
                </c:pt>
                <c:pt idx="5">
                  <c:v>72</c:v>
                </c:pt>
                <c:pt idx="6">
                  <c:v>48.692307692307693</c:v>
                </c:pt>
                <c:pt idx="7">
                  <c:v>27</c:v>
                </c:pt>
                <c:pt idx="8">
                  <c:v>24</c:v>
                </c:pt>
                <c:pt idx="9">
                  <c:v>94.65384615384616</c:v>
                </c:pt>
                <c:pt idx="10">
                  <c:v>64.882681564245814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F-4DE3-BF95-2866BAFCEF50}"/>
            </c:ext>
          </c:extLst>
        </c:ser>
        <c:ser>
          <c:idx val="2"/>
          <c:order val="2"/>
          <c:tx>
            <c:strRef>
              <c:f>'Graf 19'!$D$4</c:f>
              <c:strCache>
                <c:ptCount val="1"/>
                <c:pt idx="0">
                  <c:v> ŽoNFP DOP medián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 19'!$A$5:$A$15</c:f>
              <c:strCache>
                <c:ptCount val="11"/>
                <c:pt idx="0">
                  <c:v> MK SR </c:v>
                </c:pt>
                <c:pt idx="1">
                  <c:v> MŽP SR </c:v>
                </c:pt>
                <c:pt idx="2">
                  <c:v> MH SR </c:v>
                </c:pt>
                <c:pt idx="3">
                  <c:v> MV SR </c:v>
                </c:pt>
                <c:pt idx="4">
                  <c:v> MPaRV SR </c:v>
                </c:pt>
                <c:pt idx="5">
                  <c:v> MŠVVaŠ SR </c:v>
                </c:pt>
                <c:pt idx="6">
                  <c:v> ÚV SR </c:v>
                </c:pt>
                <c:pt idx="7">
                  <c:v> MZ SR </c:v>
                </c:pt>
                <c:pt idx="8">
                  <c:v> MPSVaR SR </c:v>
                </c:pt>
                <c:pt idx="9">
                  <c:v> MIRRI SR </c:v>
                </c:pt>
                <c:pt idx="10">
                  <c:v> MD SR </c:v>
                </c:pt>
              </c:strCache>
            </c:strRef>
          </c:cat>
          <c:val>
            <c:numRef>
              <c:f>'Graf 19'!$D$5:$D$15</c:f>
              <c:numCache>
                <c:formatCode>_-* #\ ##0.0_-;\-* #\ ##0.0_-;_-* "-"??_-;_-@_-</c:formatCode>
                <c:ptCount val="11"/>
                <c:pt idx="0">
                  <c:v>870</c:v>
                </c:pt>
                <c:pt idx="1">
                  <c:v>270</c:v>
                </c:pt>
                <c:pt idx="2">
                  <c:v>249.5</c:v>
                </c:pt>
                <c:pt idx="3">
                  <c:v>181</c:v>
                </c:pt>
                <c:pt idx="4">
                  <c:v>176</c:v>
                </c:pt>
                <c:pt idx="5">
                  <c:v>161</c:v>
                </c:pt>
                <c:pt idx="6">
                  <c:v>131</c:v>
                </c:pt>
                <c:pt idx="7">
                  <c:v>112</c:v>
                </c:pt>
                <c:pt idx="8">
                  <c:v>106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F-4DE3-BF95-2866BAFCEF50}"/>
            </c:ext>
          </c:extLst>
        </c:ser>
        <c:ser>
          <c:idx val="3"/>
          <c:order val="3"/>
          <c:tx>
            <c:strRef>
              <c:f>'Graf 19'!$E$4</c:f>
              <c:strCache>
                <c:ptCount val="1"/>
                <c:pt idx="0">
                  <c:v> ŽoNFP NP medián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 19'!$A$5:$A$15</c:f>
              <c:strCache>
                <c:ptCount val="11"/>
                <c:pt idx="0">
                  <c:v> MK SR </c:v>
                </c:pt>
                <c:pt idx="1">
                  <c:v> MŽP SR </c:v>
                </c:pt>
                <c:pt idx="2">
                  <c:v> MH SR </c:v>
                </c:pt>
                <c:pt idx="3">
                  <c:v> MV SR </c:v>
                </c:pt>
                <c:pt idx="4">
                  <c:v> MPaRV SR </c:v>
                </c:pt>
                <c:pt idx="5">
                  <c:v> MŠVVaŠ SR </c:v>
                </c:pt>
                <c:pt idx="6">
                  <c:v> ÚV SR </c:v>
                </c:pt>
                <c:pt idx="7">
                  <c:v> MZ SR </c:v>
                </c:pt>
                <c:pt idx="8">
                  <c:v> MPSVaR SR </c:v>
                </c:pt>
                <c:pt idx="9">
                  <c:v> MIRRI SR </c:v>
                </c:pt>
                <c:pt idx="10">
                  <c:v> MD SR </c:v>
                </c:pt>
              </c:strCache>
            </c:strRef>
          </c:cat>
          <c:val>
            <c:numRef>
              <c:f>'Graf 19'!$E$5:$E$15</c:f>
              <c:numCache>
                <c:formatCode>_-* #\ ##0.0_-;\-* #\ ##0.0_-;_-* "-"??_-;_-@_-</c:formatCode>
                <c:ptCount val="11"/>
                <c:pt idx="1">
                  <c:v>41.5</c:v>
                </c:pt>
                <c:pt idx="2">
                  <c:v>42.5</c:v>
                </c:pt>
                <c:pt idx="3">
                  <c:v>38.5</c:v>
                </c:pt>
                <c:pt idx="4">
                  <c:v>88</c:v>
                </c:pt>
                <c:pt idx="5">
                  <c:v>49</c:v>
                </c:pt>
                <c:pt idx="6">
                  <c:v>44</c:v>
                </c:pt>
                <c:pt idx="7">
                  <c:v>27</c:v>
                </c:pt>
                <c:pt idx="8">
                  <c:v>20.5</c:v>
                </c:pt>
                <c:pt idx="9">
                  <c:v>84.5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F-4DE3-BF95-2866BAFC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3682720"/>
        <c:axId val="1263679840"/>
      </c:barChart>
      <c:catAx>
        <c:axId val="1263682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3679840"/>
        <c:crosses val="autoZero"/>
        <c:auto val="1"/>
        <c:lblAlgn val="ctr"/>
        <c:lblOffset val="100"/>
        <c:noMultiLvlLbl val="0"/>
      </c:catAx>
      <c:valAx>
        <c:axId val="12636798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36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26942787687568"/>
          <c:y val="5.7217221090321027E-2"/>
          <c:w val="0.81435091263855641"/>
          <c:h val="0.77083489563804519"/>
        </c:manualLayout>
      </c:layout>
      <c:scatterChart>
        <c:scatterStyle val="lineMarker"/>
        <c:varyColors val="0"/>
        <c:ser>
          <c:idx val="0"/>
          <c:order val="0"/>
          <c:tx>
            <c:v>Tempo rastu reálneho HDP (2012 - 2022)</c:v>
          </c:tx>
          <c:spPr>
            <a:ln w="381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7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40C-42BA-B730-06DA3F7309FE}"/>
              </c:ext>
            </c:extLst>
          </c:dPt>
          <c:dPt>
            <c:idx val="1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40C-42BA-B730-06DA3F7309FE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40C-42BA-B730-06DA3F7309FE}"/>
              </c:ext>
            </c:extLst>
          </c:dPt>
          <c:dPt>
            <c:idx val="3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40C-42BA-B730-06DA3F7309FE}"/>
              </c:ext>
            </c:extLst>
          </c:dPt>
          <c:dPt>
            <c:idx val="4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40C-42BA-B730-06DA3F7309FE}"/>
              </c:ext>
            </c:extLst>
          </c:dPt>
          <c:dPt>
            <c:idx val="5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40C-42BA-B730-06DA3F7309FE}"/>
              </c:ext>
            </c:extLst>
          </c:dPt>
          <c:dPt>
            <c:idx val="6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40C-42BA-B730-06DA3F7309FE}"/>
              </c:ext>
            </c:extLst>
          </c:dPt>
          <c:dPt>
            <c:idx val="7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A40C-42BA-B730-06DA3F7309FE}"/>
              </c:ext>
            </c:extLst>
          </c:dPt>
          <c:dPt>
            <c:idx val="8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40C-42BA-B730-06DA3F7309FE}"/>
              </c:ext>
            </c:extLst>
          </c:dPt>
          <c:dPt>
            <c:idx val="9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40C-42BA-B730-06DA3F7309FE}"/>
              </c:ext>
            </c:extLst>
          </c:dPt>
          <c:dPt>
            <c:idx val="10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40C-42BA-B730-06DA3F7309FE}"/>
              </c:ext>
            </c:extLst>
          </c:dPt>
          <c:dPt>
            <c:idx val="11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A40C-42BA-B730-06DA3F7309FE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A40C-42BA-B730-06DA3F7309FE}"/>
              </c:ext>
            </c:extLst>
          </c:dPt>
          <c:dPt>
            <c:idx val="13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A40C-42BA-B730-06DA3F7309FE}"/>
              </c:ext>
            </c:extLst>
          </c:dPt>
          <c:dPt>
            <c:idx val="14"/>
            <c:marker>
              <c:symbol val="diamond"/>
              <c:size val="7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A40C-42BA-B730-06DA3F7309FE}"/>
              </c:ext>
            </c:extLst>
          </c:dPt>
          <c:dPt>
            <c:idx val="15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A40C-42BA-B730-06DA3F7309FE}"/>
              </c:ext>
            </c:extLst>
          </c:dPt>
          <c:dPt>
            <c:idx val="17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A40C-42BA-B730-06DA3F7309FE}"/>
              </c:ext>
            </c:extLst>
          </c:dPt>
          <c:dPt>
            <c:idx val="18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A40C-42BA-B730-06DA3F7309FE}"/>
              </c:ext>
            </c:extLst>
          </c:dPt>
          <c:dPt>
            <c:idx val="19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A40C-42BA-B730-06DA3F7309FE}"/>
              </c:ext>
            </c:extLst>
          </c:dPt>
          <c:dPt>
            <c:idx val="20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A40C-42BA-B730-06DA3F7309FE}"/>
              </c:ext>
            </c:extLst>
          </c:dPt>
          <c:dPt>
            <c:idx val="21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A40C-42BA-B730-06DA3F7309FE}"/>
              </c:ext>
            </c:extLst>
          </c:dPt>
          <c:dPt>
            <c:idx val="22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A40C-42BA-B730-06DA3F7309FE}"/>
              </c:ext>
            </c:extLst>
          </c:dPt>
          <c:dPt>
            <c:idx val="23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A40C-42BA-B730-06DA3F7309FE}"/>
              </c:ext>
            </c:extLst>
          </c:dPt>
          <c:dPt>
            <c:idx val="24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A40C-42BA-B730-06DA3F7309FE}"/>
              </c:ext>
            </c:extLst>
          </c:dPt>
          <c:dPt>
            <c:idx val="26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A40C-42BA-B730-06DA3F7309FE}"/>
              </c:ext>
            </c:extLst>
          </c:dPt>
          <c:dPt>
            <c:idx val="27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A40C-42BA-B730-06DA3F7309FE}"/>
              </c:ext>
            </c:extLst>
          </c:dPt>
          <c:dPt>
            <c:idx val="28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A40C-42BA-B730-06DA3F7309FE}"/>
              </c:ext>
            </c:extLst>
          </c:dPt>
          <c:dPt>
            <c:idx val="29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A40C-42BA-B730-06DA3F7309FE}"/>
              </c:ext>
            </c:extLst>
          </c:dPt>
          <c:dPt>
            <c:idx val="30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A40C-42BA-B730-06DA3F7309FE}"/>
              </c:ext>
            </c:extLst>
          </c:dPt>
          <c:dPt>
            <c:idx val="31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A40C-42BA-B730-06DA3F7309FE}"/>
              </c:ext>
            </c:extLst>
          </c:dPt>
          <c:dPt>
            <c:idx val="32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A40C-42BA-B730-06DA3F7309FE}"/>
              </c:ext>
            </c:extLst>
          </c:dPt>
          <c:dPt>
            <c:idx val="33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A40C-42BA-B730-06DA3F7309FE}"/>
              </c:ext>
            </c:extLst>
          </c:dPt>
          <c:dPt>
            <c:idx val="34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A40C-42BA-B730-06DA3F7309FE}"/>
              </c:ext>
            </c:extLst>
          </c:dPt>
          <c:dPt>
            <c:idx val="50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A40C-42BA-B730-06DA3F7309FE}"/>
              </c:ext>
            </c:extLst>
          </c:dPt>
          <c:dPt>
            <c:idx val="52"/>
            <c:marker>
              <c:symbol val="diamond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A40C-42BA-B730-06DA3F7309FE}"/>
              </c:ext>
            </c:extLst>
          </c:dPt>
          <c:dPt>
            <c:idx val="108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A40C-42BA-B730-06DA3F7309FE}"/>
              </c:ext>
            </c:extLst>
          </c:dPt>
          <c:dPt>
            <c:idx val="109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A40C-42BA-B730-06DA3F7309FE}"/>
              </c:ext>
            </c:extLst>
          </c:dPt>
          <c:dPt>
            <c:idx val="110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A40C-42BA-B730-06DA3F7309FE}"/>
              </c:ext>
            </c:extLst>
          </c:dPt>
          <c:dPt>
            <c:idx val="111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6-A40C-42BA-B730-06DA3F7309FE}"/>
              </c:ext>
            </c:extLst>
          </c:dPt>
          <c:dPt>
            <c:idx val="112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A40C-42BA-B730-06DA3F7309FE}"/>
              </c:ext>
            </c:extLst>
          </c:dPt>
          <c:dPt>
            <c:idx val="113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A40C-42BA-B730-06DA3F7309FE}"/>
              </c:ext>
            </c:extLst>
          </c:dPt>
          <c:dPt>
            <c:idx val="114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A40C-42BA-B730-06DA3F7309FE}"/>
              </c:ext>
            </c:extLst>
          </c:dPt>
          <c:dPt>
            <c:idx val="115"/>
            <c:marker>
              <c:symbol val="diamond"/>
              <c:size val="7"/>
              <c:spPr>
                <a:solidFill>
                  <a:schemeClr val="accent5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A40C-42BA-B730-06DA3F7309FE}"/>
              </c:ext>
            </c:extLst>
          </c:dPt>
          <c:dLbls>
            <c:dLbl>
              <c:idx val="0"/>
              <c:layout>
                <c:manualLayout>
                  <c:x val="-4.4638385020798498E-2"/>
                  <c:y val="2.079322631864335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Priemer EÚ 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40C-42BA-B730-06DA3F7309FE}"/>
                </c:ext>
              </c:extLst>
            </c:dLbl>
            <c:dLbl>
              <c:idx val="1"/>
              <c:layout>
                <c:manualLayout>
                  <c:x val="-5.7431915402324396E-2"/>
                  <c:y val="-3.175345417550023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Hlavní město Praha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40C-42BA-B730-06DA3F7309FE}"/>
                </c:ext>
              </c:extLst>
            </c:dLbl>
            <c:dLbl>
              <c:idx val="15"/>
              <c:layout>
                <c:manualLayout>
                  <c:x val="-5.0584469233965874E-2"/>
                  <c:y val="-2.68926115921860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Budapest</a:t>
                    </a:r>
                    <a:r>
                      <a:rPr 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A40C-42BA-B730-06DA3F7309FE}"/>
                </c:ext>
              </c:extLst>
            </c:dLbl>
            <c:dLbl>
              <c:idx val="19"/>
              <c:layout>
                <c:manualLayout>
                  <c:x val="-5.284283596659315E-2"/>
                  <c:y val="-2.800685984294105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Veszprém</a:t>
                    </a:r>
                    <a:r>
                      <a:rPr 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A40C-42BA-B730-06DA3F7309FE}"/>
                </c:ext>
              </c:extLst>
            </c:dLbl>
            <c:dLbl>
              <c:idx val="28"/>
              <c:layout>
                <c:manualLayout>
                  <c:x val="-4.8417569677639195E-2"/>
                  <c:y val="-3.08663504040454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Nógrád</a:t>
                    </a:r>
                    <a:r>
                      <a:rPr 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A40C-42BA-B730-06DA3F7309FE}"/>
                </c:ext>
              </c:extLst>
            </c:dLbl>
            <c:dLbl>
              <c:idx val="65"/>
              <c:layout>
                <c:manualLayout>
                  <c:x val="-5.5128891138508218E-2"/>
                  <c:y val="-2.486974849937872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Wrocławski</a:t>
                    </a:r>
                    <a:r>
                      <a:rPr 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A40C-42BA-B730-06DA3F7309FE}"/>
                </c:ext>
              </c:extLst>
            </c:dLbl>
            <c:dLbl>
              <c:idx val="99"/>
              <c:layout>
                <c:manualLayout>
                  <c:x val="-3.9143254100016865E-2"/>
                  <c:y val="2.866681913509569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Miasto Warszawa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A40C-42BA-B730-06DA3F7309FE}"/>
                </c:ext>
              </c:extLst>
            </c:dLbl>
            <c:dLbl>
              <c:idx val="108"/>
              <c:layout>
                <c:manualLayout>
                  <c:x val="-7.5911378600886717E-2"/>
                  <c:y val="-2.69730585369398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Bratislavský kraj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A40C-42BA-B730-06DA3F7309FE}"/>
                </c:ext>
              </c:extLst>
            </c:dLbl>
            <c:dLbl>
              <c:idx val="109"/>
              <c:layout>
                <c:manualLayout>
                  <c:x val="-6.6978176716909088E-2"/>
                  <c:y val="-2.88205445526492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Trnavský kraj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A40C-42BA-B730-06DA3F7309FE}"/>
                </c:ext>
              </c:extLst>
            </c:dLbl>
            <c:dLbl>
              <c:idx val="111"/>
              <c:layout>
                <c:manualLayout>
                  <c:x val="-7.8526138219824487E-2"/>
                  <c:y val="2.369277349612218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Nitriansky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 kraj</a:t>
                    </a:r>
                    <a:endParaRPr lang="en-US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A40C-42BA-B730-06DA3F7309FE}"/>
                </c:ext>
              </c:extLst>
            </c:dLbl>
            <c:dLbl>
              <c:idx val="114"/>
              <c:layout>
                <c:manualLayout>
                  <c:x val="-0.11203314012430197"/>
                  <c:y val="2.78714254465583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Prešovský kraj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90016080172549"/>
                      <c:h val="7.91606563029077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9-A40C-42BA-B730-06DA3F730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Lit>
              <c:formatCode>General</c:formatCode>
              <c:ptCount val="116"/>
              <c:pt idx="0">
                <c:v>25800</c:v>
              </c:pt>
              <c:pt idx="1">
                <c:v>47700</c:v>
              </c:pt>
              <c:pt idx="2">
                <c:v>19600</c:v>
              </c:pt>
              <c:pt idx="3">
                <c:v>17900</c:v>
              </c:pt>
              <c:pt idx="4">
                <c:v>19200</c:v>
              </c:pt>
              <c:pt idx="5">
                <c:v>14900</c:v>
              </c:pt>
              <c:pt idx="6">
                <c:v>16400</c:v>
              </c:pt>
              <c:pt idx="7">
                <c:v>16400</c:v>
              </c:pt>
              <c:pt idx="8">
                <c:v>18000</c:v>
              </c:pt>
              <c:pt idx="9">
                <c:v>16700</c:v>
              </c:pt>
              <c:pt idx="10">
                <c:v>17800</c:v>
              </c:pt>
              <c:pt idx="11">
                <c:v>20500</c:v>
              </c:pt>
              <c:pt idx="12">
                <c:v>16300</c:v>
              </c:pt>
              <c:pt idx="13">
                <c:v>17900</c:v>
              </c:pt>
              <c:pt idx="14">
                <c:v>18200</c:v>
              </c:pt>
              <c:pt idx="15">
                <c:v>37400</c:v>
              </c:pt>
              <c:pt idx="16">
                <c:v>14300</c:v>
              </c:pt>
              <c:pt idx="17">
                <c:v>16100</c:v>
              </c:pt>
              <c:pt idx="18">
                <c:v>16800</c:v>
              </c:pt>
              <c:pt idx="19">
                <c:v>12100</c:v>
              </c:pt>
              <c:pt idx="20">
                <c:v>20000</c:v>
              </c:pt>
              <c:pt idx="21">
                <c:v>16200</c:v>
              </c:pt>
              <c:pt idx="22">
                <c:v>14600</c:v>
              </c:pt>
              <c:pt idx="23">
                <c:v>11400</c:v>
              </c:pt>
              <c:pt idx="24">
                <c:v>10900</c:v>
              </c:pt>
              <c:pt idx="25">
                <c:v>13300</c:v>
              </c:pt>
              <c:pt idx="26">
                <c:v>10400</c:v>
              </c:pt>
              <c:pt idx="27">
                <c:v>11300</c:v>
              </c:pt>
              <c:pt idx="28">
                <c:v>7300</c:v>
              </c:pt>
              <c:pt idx="29">
                <c:v>12800</c:v>
              </c:pt>
              <c:pt idx="30">
                <c:v>10900</c:v>
              </c:pt>
              <c:pt idx="31">
                <c:v>9500</c:v>
              </c:pt>
              <c:pt idx="32">
                <c:v>12200</c:v>
              </c:pt>
              <c:pt idx="33">
                <c:v>10000</c:v>
              </c:pt>
              <c:pt idx="34">
                <c:v>13000</c:v>
              </c:pt>
              <c:pt idx="35">
                <c:v>26600</c:v>
              </c:pt>
              <c:pt idx="36">
                <c:v>12300</c:v>
              </c:pt>
              <c:pt idx="37">
                <c:v>12000</c:v>
              </c:pt>
              <c:pt idx="38">
                <c:v>10800</c:v>
              </c:pt>
              <c:pt idx="39">
                <c:v>9800</c:v>
              </c:pt>
              <c:pt idx="40">
                <c:v>13400</c:v>
              </c:pt>
              <c:pt idx="41">
                <c:v>14500</c:v>
              </c:pt>
              <c:pt idx="42">
                <c:v>17200</c:v>
              </c:pt>
              <c:pt idx="43">
                <c:v>16400</c:v>
              </c:pt>
              <c:pt idx="44">
                <c:v>12800</c:v>
              </c:pt>
              <c:pt idx="45">
                <c:v>20600</c:v>
              </c:pt>
              <c:pt idx="46">
                <c:v>23300</c:v>
              </c:pt>
              <c:pt idx="47">
                <c:v>16200</c:v>
              </c:pt>
              <c:pt idx="48">
                <c:v>24700</c:v>
              </c:pt>
              <c:pt idx="49">
                <c:v>12900</c:v>
              </c:pt>
              <c:pt idx="50">
                <c:v>13300</c:v>
              </c:pt>
              <c:pt idx="51">
                <c:v>33500</c:v>
              </c:pt>
              <c:pt idx="52">
                <c:v>14400</c:v>
              </c:pt>
              <c:pt idx="53">
                <c:v>15100</c:v>
              </c:pt>
              <c:pt idx="54">
                <c:v>20400</c:v>
              </c:pt>
              <c:pt idx="55">
                <c:v>20300</c:v>
              </c:pt>
              <c:pt idx="56">
                <c:v>14100</c:v>
              </c:pt>
              <c:pt idx="57">
                <c:v>10500</c:v>
              </c:pt>
              <c:pt idx="58">
                <c:v>13600</c:v>
              </c:pt>
              <c:pt idx="59">
                <c:v>14500</c:v>
              </c:pt>
              <c:pt idx="60">
                <c:v>14200</c:v>
              </c:pt>
              <c:pt idx="61">
                <c:v>26700</c:v>
              </c:pt>
              <c:pt idx="62">
                <c:v>14500</c:v>
              </c:pt>
              <c:pt idx="63">
                <c:v>29700</c:v>
              </c:pt>
              <c:pt idx="64">
                <c:v>12500</c:v>
              </c:pt>
              <c:pt idx="65">
                <c:v>16800</c:v>
              </c:pt>
              <c:pt idx="66">
                <c:v>10900</c:v>
              </c:pt>
              <c:pt idx="67">
                <c:v>15800</c:v>
              </c:pt>
              <c:pt idx="68">
                <c:v>18100</c:v>
              </c:pt>
              <c:pt idx="69">
                <c:v>11200</c:v>
              </c:pt>
              <c:pt idx="70">
                <c:v>11600</c:v>
              </c:pt>
              <c:pt idx="71">
                <c:v>12100</c:v>
              </c:pt>
              <c:pt idx="72">
                <c:v>11700</c:v>
              </c:pt>
              <c:pt idx="73">
                <c:v>11800</c:v>
              </c:pt>
              <c:pt idx="74">
                <c:v>13900</c:v>
              </c:pt>
              <c:pt idx="75">
                <c:v>10200</c:v>
              </c:pt>
              <c:pt idx="76">
                <c:v>25500</c:v>
              </c:pt>
              <c:pt idx="77">
                <c:v>12200</c:v>
              </c:pt>
              <c:pt idx="78">
                <c:v>13100</c:v>
              </c:pt>
              <c:pt idx="79">
                <c:v>11100</c:v>
              </c:pt>
              <c:pt idx="80">
                <c:v>13600</c:v>
              </c:pt>
              <c:pt idx="81">
                <c:v>21000</c:v>
              </c:pt>
              <c:pt idx="82">
                <c:v>14400</c:v>
              </c:pt>
              <c:pt idx="83">
                <c:v>17000</c:v>
              </c:pt>
              <c:pt idx="84">
                <c:v>11800</c:v>
              </c:pt>
              <c:pt idx="85">
                <c:v>12500</c:v>
              </c:pt>
              <c:pt idx="86">
                <c:v>14000</c:v>
              </c:pt>
              <c:pt idx="87">
                <c:v>11200</c:v>
              </c:pt>
              <c:pt idx="88">
                <c:v>10500</c:v>
              </c:pt>
              <c:pt idx="89">
                <c:v>9700</c:v>
              </c:pt>
              <c:pt idx="90">
                <c:v>15900</c:v>
              </c:pt>
              <c:pt idx="91">
                <c:v>10900</c:v>
              </c:pt>
              <c:pt idx="92">
                <c:v>10400</c:v>
              </c:pt>
              <c:pt idx="93">
                <c:v>9200</c:v>
              </c:pt>
              <c:pt idx="94">
                <c:v>14900</c:v>
              </c:pt>
              <c:pt idx="95">
                <c:v>12300</c:v>
              </c:pt>
              <c:pt idx="96">
                <c:v>14600</c:v>
              </c:pt>
              <c:pt idx="97">
                <c:v>10800</c:v>
              </c:pt>
              <c:pt idx="98">
                <c:v>10800</c:v>
              </c:pt>
              <c:pt idx="99">
                <c:v>50300</c:v>
              </c:pt>
              <c:pt idx="100">
                <c:v>14500</c:v>
              </c:pt>
              <c:pt idx="101">
                <c:v>24300</c:v>
              </c:pt>
              <c:pt idx="102">
                <c:v>12000</c:v>
              </c:pt>
              <c:pt idx="103">
                <c:v>12400</c:v>
              </c:pt>
              <c:pt idx="104">
                <c:v>26300</c:v>
              </c:pt>
              <c:pt idx="105">
                <c:v>12100</c:v>
              </c:pt>
              <c:pt idx="106">
                <c:v>13700</c:v>
              </c:pt>
              <c:pt idx="107">
                <c:v>15400</c:v>
              </c:pt>
              <c:pt idx="108">
                <c:v>49100</c:v>
              </c:pt>
              <c:pt idx="109">
                <c:v>22200</c:v>
              </c:pt>
              <c:pt idx="110">
                <c:v>17300</c:v>
              </c:pt>
              <c:pt idx="111">
                <c:v>17500</c:v>
              </c:pt>
              <c:pt idx="112">
                <c:v>17300</c:v>
              </c:pt>
              <c:pt idx="113">
                <c:v>13900</c:v>
              </c:pt>
              <c:pt idx="114">
                <c:v>11800</c:v>
              </c:pt>
              <c:pt idx="115">
                <c:v>15600</c:v>
              </c:pt>
            </c:numLit>
          </c:xVal>
          <c:yVal>
            <c:numLit>
              <c:formatCode>General</c:formatCode>
              <c:ptCount val="116"/>
              <c:pt idx="0">
                <c:v>3.2686696507752204</c:v>
              </c:pt>
              <c:pt idx="1">
                <c:v>4.4696003852601844</c:v>
              </c:pt>
              <c:pt idx="2">
                <c:v>3.7876403926116149</c:v>
              </c:pt>
              <c:pt idx="3">
                <c:v>3.0882651198745266</c:v>
              </c:pt>
              <c:pt idx="4">
                <c:v>3.8550853816403601</c:v>
              </c:pt>
              <c:pt idx="5">
                <c:v>2.5676516097486219</c:v>
              </c:pt>
              <c:pt idx="6">
                <c:v>3.1453266401706634</c:v>
              </c:pt>
              <c:pt idx="7">
                <c:v>3.52793137228173</c:v>
              </c:pt>
              <c:pt idx="8">
                <c:v>4.3235703693675607</c:v>
              </c:pt>
              <c:pt idx="9">
                <c:v>4.5177586089441553</c:v>
              </c:pt>
              <c:pt idx="10">
                <c:v>3.0159941956205278</c:v>
              </c:pt>
              <c:pt idx="11">
                <c:v>4.4284208025056326</c:v>
              </c:pt>
              <c:pt idx="12">
                <c:v>4.5661672781080096</c:v>
              </c:pt>
              <c:pt idx="13">
                <c:v>4.0549005440901817</c:v>
              </c:pt>
              <c:pt idx="14">
                <c:v>3.3931097135357304</c:v>
              </c:pt>
              <c:pt idx="15">
                <c:v>4.2273589074727349</c:v>
              </c:pt>
              <c:pt idx="16">
                <c:v>5.0381262063044963</c:v>
              </c:pt>
              <c:pt idx="17">
                <c:v>5.6928221736989268</c:v>
              </c:pt>
              <c:pt idx="18">
                <c:v>4.2558269301871423</c:v>
              </c:pt>
              <c:pt idx="19">
                <c:v>6.0218724270850617</c:v>
              </c:pt>
              <c:pt idx="20">
                <c:v>3.3957774657604127</c:v>
              </c:pt>
              <c:pt idx="21">
                <c:v>3.324722948136583</c:v>
              </c:pt>
              <c:pt idx="22">
                <c:v>3.2088071775790987</c:v>
              </c:pt>
              <c:pt idx="23">
                <c:v>5.3565832401837925</c:v>
              </c:pt>
              <c:pt idx="24">
                <c:v>4.5753672022098657</c:v>
              </c:pt>
              <c:pt idx="25">
                <c:v>4.258656610963425</c:v>
              </c:pt>
              <c:pt idx="26">
                <c:v>5.9564560014554671</c:v>
              </c:pt>
              <c:pt idx="27">
                <c:v>5.6326655481446206</c:v>
              </c:pt>
              <c:pt idx="28">
                <c:v>5.3174005017771169</c:v>
              </c:pt>
              <c:pt idx="29">
                <c:v>4.6204965398371467</c:v>
              </c:pt>
              <c:pt idx="30">
                <c:v>4.8073893512468429</c:v>
              </c:pt>
              <c:pt idx="31">
                <c:v>5.2148464599179958</c:v>
              </c:pt>
              <c:pt idx="32">
                <c:v>5.362576016093592</c:v>
              </c:pt>
              <c:pt idx="33">
                <c:v>4.9329988953831663</c:v>
              </c:pt>
              <c:pt idx="34">
                <c:v>5.2905159461863027</c:v>
              </c:pt>
              <c:pt idx="35">
                <c:v>5.7608322042064337</c:v>
              </c:pt>
              <c:pt idx="36">
                <c:v>4.8286946983162986</c:v>
              </c:pt>
              <c:pt idx="37">
                <c:v>3.1016866813673261</c:v>
              </c:pt>
              <c:pt idx="38">
                <c:v>4.3009309035131356</c:v>
              </c:pt>
              <c:pt idx="39">
                <c:v>4.2584682842290738</c:v>
              </c:pt>
              <c:pt idx="40">
                <c:v>4.0942334313233326</c:v>
              </c:pt>
              <c:pt idx="41">
                <c:v>4.882820450786876</c:v>
              </c:pt>
              <c:pt idx="42">
                <c:v>4.1019954531496188</c:v>
              </c:pt>
              <c:pt idx="43">
                <c:v>2.9254920118629522</c:v>
              </c:pt>
              <c:pt idx="44">
                <c:v>3.8776855527867999</c:v>
              </c:pt>
              <c:pt idx="45">
                <c:v>4.292754527157344</c:v>
              </c:pt>
              <c:pt idx="46">
                <c:v>4.479047589607263</c:v>
              </c:pt>
              <c:pt idx="47">
                <c:v>5.2696709752702651</c:v>
              </c:pt>
              <c:pt idx="48">
                <c:v>1.8668435207865508</c:v>
              </c:pt>
              <c:pt idx="49">
                <c:v>4.0493973188486443</c:v>
              </c:pt>
              <c:pt idx="50">
                <c:v>4.2678701238591428</c:v>
              </c:pt>
              <c:pt idx="51">
                <c:v>5.1499206881953308</c:v>
              </c:pt>
              <c:pt idx="52">
                <c:v>5.0783982800988481</c:v>
              </c:pt>
              <c:pt idx="53">
                <c:v>4.4960076344166255</c:v>
              </c:pt>
              <c:pt idx="54">
                <c:v>4.1322147477591242</c:v>
              </c:pt>
              <c:pt idx="55">
                <c:v>4.5624228779605387</c:v>
              </c:pt>
              <c:pt idx="56">
                <c:v>4.1130742679582299</c:v>
              </c:pt>
              <c:pt idx="57">
                <c:v>4.2568033433754993</c:v>
              </c:pt>
              <c:pt idx="58">
                <c:v>3.9422381126031678</c:v>
              </c:pt>
              <c:pt idx="59">
                <c:v>3.6711111628174455</c:v>
              </c:pt>
              <c:pt idx="60">
                <c:v>4.3760316941507211</c:v>
              </c:pt>
              <c:pt idx="61">
                <c:v>5.5447255350457372</c:v>
              </c:pt>
              <c:pt idx="62">
                <c:v>3.0139563624231602</c:v>
              </c:pt>
              <c:pt idx="63">
                <c:v>1.2208236107512185</c:v>
              </c:pt>
              <c:pt idx="64">
                <c:v>3.9291738392548661</c:v>
              </c:pt>
              <c:pt idx="65">
                <c:v>6.3604207579997452</c:v>
              </c:pt>
              <c:pt idx="66">
                <c:v>3.956876646973277</c:v>
              </c:pt>
              <c:pt idx="67">
                <c:v>4.5029676632275368</c:v>
              </c:pt>
              <c:pt idx="68">
                <c:v>4.0637122466082891</c:v>
              </c:pt>
              <c:pt idx="69">
                <c:v>5.2433845960918397</c:v>
              </c:pt>
              <c:pt idx="70">
                <c:v>3.8136648783488005</c:v>
              </c:pt>
              <c:pt idx="71">
                <c:v>5.7309560393508905</c:v>
              </c:pt>
              <c:pt idx="72">
                <c:v>4.0113440522705099</c:v>
              </c:pt>
              <c:pt idx="73">
                <c:v>3.9683805795075071</c:v>
              </c:pt>
              <c:pt idx="74">
                <c:v>3.976695394850787</c:v>
              </c:pt>
              <c:pt idx="75">
                <c:v>4.2085052344946332</c:v>
              </c:pt>
              <c:pt idx="76">
                <c:v>4.9859358466843737</c:v>
              </c:pt>
              <c:pt idx="77">
                <c:v>4.1873494927310624</c:v>
              </c:pt>
              <c:pt idx="78">
                <c:v>4.133831717515644</c:v>
              </c:pt>
              <c:pt idx="79">
                <c:v>4.3105225899752462</c:v>
              </c:pt>
              <c:pt idx="80">
                <c:v>3.7088555223116373</c:v>
              </c:pt>
              <c:pt idx="81">
                <c:v>5.276390372013112</c:v>
              </c:pt>
              <c:pt idx="82">
                <c:v>4.9862382506518825</c:v>
              </c:pt>
              <c:pt idx="83">
                <c:v>3.6850715313551228</c:v>
              </c:pt>
              <c:pt idx="84">
                <c:v>4.3874368724584505</c:v>
              </c:pt>
              <c:pt idx="85">
                <c:v>4.3532648367747555</c:v>
              </c:pt>
              <c:pt idx="86">
                <c:v>3.862809347992926</c:v>
              </c:pt>
              <c:pt idx="87">
                <c:v>4.0263641171404929</c:v>
              </c:pt>
              <c:pt idx="88">
                <c:v>4.1450378095047702</c:v>
              </c:pt>
              <c:pt idx="89">
                <c:v>3.1663704399005521</c:v>
              </c:pt>
              <c:pt idx="90">
                <c:v>4.2340783783774452</c:v>
              </c:pt>
              <c:pt idx="91">
                <c:v>3.7503698767514413</c:v>
              </c:pt>
              <c:pt idx="92">
                <c:v>3.6452708614452458</c:v>
              </c:pt>
              <c:pt idx="93">
                <c:v>3.7644502911985049</c:v>
              </c:pt>
              <c:pt idx="94">
                <c:v>4.1996500156712147</c:v>
              </c:pt>
              <c:pt idx="95">
                <c:v>5.0165172245914285</c:v>
              </c:pt>
              <c:pt idx="96">
                <c:v>4.1731694061029287</c:v>
              </c:pt>
              <c:pt idx="97">
                <c:v>4.8445981231979705</c:v>
              </c:pt>
              <c:pt idx="98">
                <c:v>4.196419473788275</c:v>
              </c:pt>
              <c:pt idx="99">
                <c:v>4.212586006907439</c:v>
              </c:pt>
              <c:pt idx="100">
                <c:v>4.0775186771823178</c:v>
              </c:pt>
              <c:pt idx="101">
                <c:v>4.1562881180458708</c:v>
              </c:pt>
              <c:pt idx="102">
                <c:v>4.3861749916710044</c:v>
              </c:pt>
              <c:pt idx="103">
                <c:v>5.6702063062799919</c:v>
              </c:pt>
              <c:pt idx="104">
                <c:v>5.3818046160843807</c:v>
              </c:pt>
              <c:pt idx="105">
                <c:v>4.7337813428368811</c:v>
              </c:pt>
              <c:pt idx="106">
                <c:v>3.5329183340395485</c:v>
              </c:pt>
              <c:pt idx="107">
                <c:v>3.9832502361228581</c:v>
              </c:pt>
              <c:pt idx="108">
                <c:v>0.58875007042424077</c:v>
              </c:pt>
              <c:pt idx="109">
                <c:v>1.9214876294635874</c:v>
              </c:pt>
              <c:pt idx="110">
                <c:v>2.5033109353025784</c:v>
              </c:pt>
              <c:pt idx="111">
                <c:v>1.8387039759469057</c:v>
              </c:pt>
              <c:pt idx="112">
                <c:v>2.7584160668725386</c:v>
              </c:pt>
              <c:pt idx="113">
                <c:v>3.8180465439104752</c:v>
              </c:pt>
              <c:pt idx="114">
                <c:v>2.8406334814768019</c:v>
              </c:pt>
              <c:pt idx="115">
                <c:v>3.2553900062080219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E-A40C-42BA-B730-06DA3F730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13200"/>
        <c:axId val="225777056"/>
      </c:scatterChart>
      <c:valAx>
        <c:axId val="179913200"/>
        <c:scaling>
          <c:orientation val="minMax"/>
          <c:max val="5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Reálny HDP na obyvateľa v PKS, 2012</a:t>
                </a:r>
              </a:p>
            </c:rich>
          </c:tx>
          <c:layout>
            <c:manualLayout>
              <c:xMode val="edge"/>
              <c:yMode val="edge"/>
              <c:x val="0.35565349245389238"/>
              <c:y val="0.92539117994402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25777056"/>
        <c:crosses val="autoZero"/>
        <c:crossBetween val="midCat"/>
      </c:valAx>
      <c:valAx>
        <c:axId val="2257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Tempo rastu reálneho HDP (2012 - 2022)</a:t>
                </a:r>
              </a:p>
            </c:rich>
          </c:tx>
          <c:layout>
            <c:manualLayout>
              <c:xMode val="edge"/>
              <c:yMode val="edge"/>
              <c:x val="2.7554022046544044E-2"/>
              <c:y val="0.15985525515638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79913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3'!$B$18:$C$18</c:f>
              <c:strCache>
                <c:ptCount val="2"/>
                <c:pt idx="0">
                  <c:v>pomer priemeru HDP ostatných VÚC vo vzťahu k HDP Bratislavského kraja </c:v>
                </c:pt>
                <c:pt idx="1">
                  <c:v>v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3'!$D$17:$N$17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'Graf 3'!$D$18:$N$18</c:f>
              <c:numCache>
                <c:formatCode>0.00%</c:formatCode>
                <c:ptCount val="11"/>
                <c:pt idx="0">
                  <c:v>0.37116678578788304</c:v>
                </c:pt>
                <c:pt idx="1">
                  <c:v>0.35579773099587003</c:v>
                </c:pt>
                <c:pt idx="2">
                  <c:v>0.36405478427295856</c:v>
                </c:pt>
                <c:pt idx="3">
                  <c:v>0.3575607013582402</c:v>
                </c:pt>
                <c:pt idx="4">
                  <c:v>0.35177235273295349</c:v>
                </c:pt>
                <c:pt idx="5">
                  <c:v>0.35476148963832133</c:v>
                </c:pt>
                <c:pt idx="6">
                  <c:v>0.35686969815116837</c:v>
                </c:pt>
                <c:pt idx="7">
                  <c:v>0.36505178192600224</c:v>
                </c:pt>
                <c:pt idx="8">
                  <c:v>0.36109593253917321</c:v>
                </c:pt>
                <c:pt idx="9">
                  <c:v>0.36675623998050522</c:v>
                </c:pt>
                <c:pt idx="10">
                  <c:v>0.36720860124823607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B-4246-9CFF-3427F04C3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8240"/>
        <c:axId val="692119248"/>
      </c:lineChart>
      <c:catAx>
        <c:axId val="585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92119248"/>
        <c:crosses val="autoZero"/>
        <c:auto val="1"/>
        <c:lblAlgn val="ctr"/>
        <c:lblOffset val="100"/>
        <c:noMultiLvlLbl val="0"/>
      </c:catAx>
      <c:valAx>
        <c:axId val="69211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85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EU27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CB-4F3E-9520-B2BA1EDAF36B}"/>
            </c:ext>
          </c:extLst>
        </c:ser>
        <c:ser>
          <c:idx val="1"/>
          <c:order val="1"/>
          <c:tx>
            <c:v>Bratislavský kraj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1.9050077906976746</c:v>
              </c:pt>
              <c:pt idx="1">
                <c:v>1.9594947307692308</c:v>
              </c:pt>
              <c:pt idx="2">
                <c:v>1.9207367669172932</c:v>
              </c:pt>
              <c:pt idx="3">
                <c:v>1.933756509090909</c:v>
              </c:pt>
              <c:pt idx="4">
                <c:v>1.8018442553191489</c:v>
              </c:pt>
              <c:pt idx="5">
                <c:v>1.7067414334470989</c:v>
              </c:pt>
              <c:pt idx="6">
                <c:v>1.6680563366336636</c:v>
              </c:pt>
              <c:pt idx="7">
                <c:v>1.6282237699680513</c:v>
              </c:pt>
              <c:pt idx="8">
                <c:v>1.5853351162790696</c:v>
              </c:pt>
              <c:pt idx="9">
                <c:v>1.4450892048929664</c:v>
              </c:pt>
              <c:pt idx="10">
                <c:v>1.4096649152542373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CB-4F3E-9520-B2BA1EDAF36B}"/>
            </c:ext>
          </c:extLst>
        </c:ser>
        <c:ser>
          <c:idx val="2"/>
          <c:order val="2"/>
          <c:tx>
            <c:v>Trnavský kraj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0.8609122868217054</c:v>
              </c:pt>
              <c:pt idx="1">
                <c:v>0.85272523076923079</c:v>
              </c:pt>
              <c:pt idx="2">
                <c:v>0.87604409774436098</c:v>
              </c:pt>
              <c:pt idx="3">
                <c:v>0.83774479999999996</c:v>
              </c:pt>
              <c:pt idx="4">
                <c:v>0.79627978723404258</c:v>
              </c:pt>
              <c:pt idx="5">
                <c:v>0.7572656655290102</c:v>
              </c:pt>
              <c:pt idx="6">
                <c:v>0.75913316831683175</c:v>
              </c:pt>
              <c:pt idx="7">
                <c:v>0.79817709265175718</c:v>
              </c:pt>
              <c:pt idx="8">
                <c:v>0.76059558139534877</c:v>
              </c:pt>
              <c:pt idx="9">
                <c:v>0.74574574923547399</c:v>
              </c:pt>
              <c:pt idx="10">
                <c:v>0.72674451977401133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CB-4F3E-9520-B2BA1EDAF36B}"/>
            </c:ext>
          </c:extLst>
        </c:ser>
        <c:ser>
          <c:idx val="3"/>
          <c:order val="3"/>
          <c:tx>
            <c:v>Trenčiansky kraj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0.67158085271317824</c:v>
              </c:pt>
              <c:pt idx="1">
                <c:v>0.66330753846153845</c:v>
              </c:pt>
              <c:pt idx="2">
                <c:v>0.66853612781954896</c:v>
              </c:pt>
              <c:pt idx="3">
                <c:v>0.67273025454545454</c:v>
              </c:pt>
              <c:pt idx="4">
                <c:v>0.610250425531915</c:v>
              </c:pt>
              <c:pt idx="5">
                <c:v>0.57085324232081913</c:v>
              </c:pt>
              <c:pt idx="6">
                <c:v>0.58219920792079205</c:v>
              </c:pt>
              <c:pt idx="7">
                <c:v>0.56798690095846649</c:v>
              </c:pt>
              <c:pt idx="8">
                <c:v>0.56612089700996682</c:v>
              </c:pt>
              <c:pt idx="9">
                <c:v>0.57309831804281341</c:v>
              </c:pt>
              <c:pt idx="10">
                <c:v>0.59545915254237292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CB-4F3E-9520-B2BA1EDAF36B}"/>
            </c:ext>
          </c:extLst>
        </c:ser>
        <c:ser>
          <c:idx val="4"/>
          <c:order val="4"/>
          <c:tx>
            <c:v>Nitriansky kraj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0.67952577519379842</c:v>
              </c:pt>
              <c:pt idx="1">
                <c:v>0.66508280769230765</c:v>
              </c:pt>
              <c:pt idx="2">
                <c:v>0.66477191729323315</c:v>
              </c:pt>
              <c:pt idx="3">
                <c:v>0.64903629090909087</c:v>
              </c:pt>
              <c:pt idx="4">
                <c:v>0.61488475177304969</c:v>
              </c:pt>
              <c:pt idx="5">
                <c:v>0.59927146757679173</c:v>
              </c:pt>
              <c:pt idx="6">
                <c:v>0.57290607260726067</c:v>
              </c:pt>
              <c:pt idx="7">
                <c:v>0.6046359424920128</c:v>
              </c:pt>
              <c:pt idx="8">
                <c:v>0.59631382059800664</c:v>
              </c:pt>
              <c:pt idx="9">
                <c:v>0.57402373088685021</c:v>
              </c:pt>
              <c:pt idx="10">
                <c:v>0.56844039548022607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CB-4F3E-9520-B2BA1EDAF36B}"/>
            </c:ext>
          </c:extLst>
        </c:ser>
        <c:ser>
          <c:idx val="5"/>
          <c:order val="5"/>
          <c:tx>
            <c:v>Žilinský kraj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0.67102263565891462</c:v>
              </c:pt>
              <c:pt idx="1">
                <c:v>0.66572446153846154</c:v>
              </c:pt>
              <c:pt idx="2">
                <c:v>0.68318078947368421</c:v>
              </c:pt>
              <c:pt idx="3">
                <c:v>0.69169334545454542</c:v>
              </c:pt>
              <c:pt idx="4">
                <c:v>0.63643705673758866</c:v>
              </c:pt>
              <c:pt idx="5">
                <c:v>0.60706180887372019</c:v>
              </c:pt>
              <c:pt idx="6">
                <c:v>0.60413924092409244</c:v>
              </c:pt>
              <c:pt idx="7">
                <c:v>0.63032412140575078</c:v>
              </c:pt>
              <c:pt idx="8">
                <c:v>0.59865322259136211</c:v>
              </c:pt>
              <c:pt idx="9">
                <c:v>0.60374917431192665</c:v>
              </c:pt>
              <c:pt idx="10">
                <c:v>0.61135288135593224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CB-4F3E-9520-B2BA1EDAF36B}"/>
            </c:ext>
          </c:extLst>
        </c:ser>
        <c:ser>
          <c:idx val="6"/>
          <c:order val="6"/>
          <c:tx>
            <c:v>Banskobystrický kraj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0.54041445736434102</c:v>
              </c:pt>
              <c:pt idx="1">
                <c:v>0.55353238461538468</c:v>
              </c:pt>
              <c:pt idx="2">
                <c:v>0.54712484962406016</c:v>
              </c:pt>
              <c:pt idx="3">
                <c:v>0.56134829090909089</c:v>
              </c:pt>
              <c:pt idx="4">
                <c:v>0.52404223404255323</c:v>
              </c:pt>
              <c:pt idx="5">
                <c:v>0.51277945392491464</c:v>
              </c:pt>
              <c:pt idx="6">
                <c:v>0.51407445544554453</c:v>
              </c:pt>
              <c:pt idx="7">
                <c:v>0.51028271565495209</c:v>
              </c:pt>
              <c:pt idx="8">
                <c:v>0.4951543853820598</c:v>
              </c:pt>
              <c:pt idx="9">
                <c:v>0.52733862385321106</c:v>
              </c:pt>
              <c:pt idx="10">
                <c:v>0.54404590395480223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5CB-4F3E-9520-B2BA1EDAF36B}"/>
            </c:ext>
          </c:extLst>
        </c:ser>
        <c:ser>
          <c:idx val="7"/>
          <c:order val="7"/>
          <c:tx>
            <c:v>Prešovský kraj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0.45714968992248062</c:v>
              </c:pt>
              <c:pt idx="1">
                <c:v>0.45512461538461535</c:v>
              </c:pt>
              <c:pt idx="2">
                <c:v>0.46477030075187969</c:v>
              </c:pt>
              <c:pt idx="3">
                <c:v>0.47148520000000005</c:v>
              </c:pt>
              <c:pt idx="4">
                <c:v>0.44407801418439719</c:v>
              </c:pt>
              <c:pt idx="5">
                <c:v>0.42484556313993177</c:v>
              </c:pt>
              <c:pt idx="6">
                <c:v>0.44559861386138616</c:v>
              </c:pt>
              <c:pt idx="7">
                <c:v>0.43086591054313095</c:v>
              </c:pt>
              <c:pt idx="8">
                <c:v>0.41973990033222591</c:v>
              </c:pt>
              <c:pt idx="9">
                <c:v>0.41735189602446482</c:v>
              </c:pt>
              <c:pt idx="10">
                <c:v>0.4216271468926554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5CB-4F3E-9520-B2BA1EDAF36B}"/>
            </c:ext>
          </c:extLst>
        </c:ser>
        <c:ser>
          <c:idx val="8"/>
          <c:order val="8"/>
          <c:tx>
            <c:v>Košický kraj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0.60387217054263564</c:v>
              </c:pt>
              <c:pt idx="1">
                <c:v>0.60743815384615385</c:v>
              </c:pt>
              <c:pt idx="2">
                <c:v>0.61803466165413534</c:v>
              </c:pt>
              <c:pt idx="3">
                <c:v>0.63357403636363641</c:v>
              </c:pt>
              <c:pt idx="4">
                <c:v>0.57399726950354613</c:v>
              </c:pt>
              <c:pt idx="5">
                <c:v>0.58746293515358361</c:v>
              </c:pt>
              <c:pt idx="6">
                <c:v>0.56945894389438945</c:v>
              </c:pt>
              <c:pt idx="7">
                <c:v>0.56433527156549523</c:v>
              </c:pt>
              <c:pt idx="8">
                <c:v>0.56879302325581393</c:v>
              </c:pt>
              <c:pt idx="9">
                <c:v>0.58192495412844036</c:v>
              </c:pt>
              <c:pt idx="10">
                <c:v>0.57826790960451979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5CB-4F3E-9520-B2BA1EDAF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402319"/>
        <c:axId val="315155631"/>
      </c:lineChart>
      <c:catAx>
        <c:axId val="296402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5155631"/>
        <c:crosses val="autoZero"/>
        <c:auto val="1"/>
        <c:lblAlgn val="ctr"/>
        <c:lblOffset val="100"/>
        <c:noMultiLvlLbl val="0"/>
      </c:catAx>
      <c:valAx>
        <c:axId val="315155631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6402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Bratislavský kraj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49149.201000000001</c:v>
              </c:pt>
              <c:pt idx="1">
                <c:v>50946.862999999998</c:v>
              </c:pt>
              <c:pt idx="2">
                <c:v>51091.597999999998</c:v>
              </c:pt>
              <c:pt idx="3">
                <c:v>53178.303999999996</c:v>
              </c:pt>
              <c:pt idx="4">
                <c:v>50812.008000000002</c:v>
              </c:pt>
              <c:pt idx="5">
                <c:v>50007.523999999998</c:v>
              </c:pt>
              <c:pt idx="6">
                <c:v>50542.107000000004</c:v>
              </c:pt>
              <c:pt idx="7">
                <c:v>50963.404000000002</c:v>
              </c:pt>
              <c:pt idx="8">
                <c:v>47718.587</c:v>
              </c:pt>
              <c:pt idx="9">
                <c:v>47254.417000000001</c:v>
              </c:pt>
              <c:pt idx="10">
                <c:v>49902.137999999999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E0-4BA7-B066-05682C630ED0}"/>
            </c:ext>
          </c:extLst>
        </c:ser>
        <c:ser>
          <c:idx val="1"/>
          <c:order val="1"/>
          <c:tx>
            <c:v>Trnavský kraj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22211.537</c:v>
              </c:pt>
              <c:pt idx="1">
                <c:v>22170.856</c:v>
              </c:pt>
              <c:pt idx="2">
                <c:v>23302.773000000001</c:v>
              </c:pt>
              <c:pt idx="3">
                <c:v>23037.982</c:v>
              </c:pt>
              <c:pt idx="4">
                <c:v>22455.09</c:v>
              </c:pt>
              <c:pt idx="5">
                <c:v>22187.883999999998</c:v>
              </c:pt>
              <c:pt idx="6">
                <c:v>23001.735000000001</c:v>
              </c:pt>
              <c:pt idx="7">
                <c:v>24982.942999999999</c:v>
              </c:pt>
              <c:pt idx="8">
                <c:v>22893.927</c:v>
              </c:pt>
              <c:pt idx="9">
                <c:v>24385.885999999999</c:v>
              </c:pt>
              <c:pt idx="10">
                <c:v>25726.756000000001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E0-4BA7-B066-05682C630ED0}"/>
            </c:ext>
          </c:extLst>
        </c:ser>
        <c:ser>
          <c:idx val="2"/>
          <c:order val="2"/>
          <c:tx>
            <c:v>Trenčiansky kraj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17326.786</c:v>
              </c:pt>
              <c:pt idx="1">
                <c:v>17245.995999999999</c:v>
              </c:pt>
              <c:pt idx="2">
                <c:v>17783.061000000002</c:v>
              </c:pt>
              <c:pt idx="3">
                <c:v>18500.081999999999</c:v>
              </c:pt>
              <c:pt idx="4">
                <c:v>17209.062000000002</c:v>
              </c:pt>
              <c:pt idx="5">
                <c:v>16726</c:v>
              </c:pt>
              <c:pt idx="6">
                <c:v>17640.635999999999</c:v>
              </c:pt>
              <c:pt idx="7">
                <c:v>17777.990000000002</c:v>
              </c:pt>
              <c:pt idx="8">
                <c:v>17040.239000000001</c:v>
              </c:pt>
              <c:pt idx="9">
                <c:v>18740.314999999999</c:v>
              </c:pt>
              <c:pt idx="10">
                <c:v>21079.254000000001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E0-4BA7-B066-05682C630ED0}"/>
            </c:ext>
          </c:extLst>
        </c:ser>
        <c:ser>
          <c:idx val="3"/>
          <c:order val="3"/>
          <c:tx>
            <c:v>Nitriansky kraj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17531.764999999999</c:v>
              </c:pt>
              <c:pt idx="1">
                <c:v>17292.152999999998</c:v>
              </c:pt>
              <c:pt idx="2">
                <c:v>17682.933000000001</c:v>
              </c:pt>
              <c:pt idx="3">
                <c:v>17848.498</c:v>
              </c:pt>
              <c:pt idx="4">
                <c:v>17339.75</c:v>
              </c:pt>
              <c:pt idx="5">
                <c:v>17558.653999999999</c:v>
              </c:pt>
              <c:pt idx="6">
                <c:v>17359.054</c:v>
              </c:pt>
              <c:pt idx="7">
                <c:v>18925.105</c:v>
              </c:pt>
              <c:pt idx="8">
                <c:v>17949.045999999998</c:v>
              </c:pt>
              <c:pt idx="9">
                <c:v>18770.576000000001</c:v>
              </c:pt>
              <c:pt idx="10">
                <c:v>20122.79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E0-4BA7-B066-05682C630ED0}"/>
            </c:ext>
          </c:extLst>
        </c:ser>
        <c:ser>
          <c:idx val="4"/>
          <c:order val="4"/>
          <c:tx>
            <c:v>Žilinský kraj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17312.383999999998</c:v>
              </c:pt>
              <c:pt idx="1">
                <c:v>17308.835999999999</c:v>
              </c:pt>
              <c:pt idx="2">
                <c:v>18172.609</c:v>
              </c:pt>
              <c:pt idx="3">
                <c:v>19021.566999999999</c:v>
              </c:pt>
              <c:pt idx="4">
                <c:v>17947.525000000001</c:v>
              </c:pt>
              <c:pt idx="5">
                <c:v>17786.911</c:v>
              </c:pt>
              <c:pt idx="6">
                <c:v>18305.419000000002</c:v>
              </c:pt>
              <c:pt idx="7">
                <c:v>19729.145</c:v>
              </c:pt>
              <c:pt idx="8">
                <c:v>18019.462</c:v>
              </c:pt>
              <c:pt idx="9">
                <c:v>19742.598000000002</c:v>
              </c:pt>
              <c:pt idx="10">
                <c:v>21641.892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5E0-4BA7-B066-05682C630ED0}"/>
            </c:ext>
          </c:extLst>
        </c:ser>
        <c:ser>
          <c:idx val="5"/>
          <c:order val="5"/>
          <c:tx>
            <c:v>Banskobystrický kraj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13942.692999999999</c:v>
              </c:pt>
              <c:pt idx="1">
                <c:v>14391.842000000001</c:v>
              </c:pt>
              <c:pt idx="2">
                <c:v>14553.521000000001</c:v>
              </c:pt>
              <c:pt idx="3">
                <c:v>15437.078</c:v>
              </c:pt>
              <c:pt idx="4">
                <c:v>14777.991</c:v>
              </c:pt>
              <c:pt idx="5">
                <c:v>15024.438</c:v>
              </c:pt>
              <c:pt idx="6">
                <c:v>15576.456</c:v>
              </c:pt>
              <c:pt idx="7">
                <c:v>15971.849</c:v>
              </c:pt>
              <c:pt idx="8">
                <c:v>14904.147000000001</c:v>
              </c:pt>
              <c:pt idx="9">
                <c:v>17243.973000000002</c:v>
              </c:pt>
              <c:pt idx="10">
                <c:v>19259.224999999999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5E0-4BA7-B066-05682C630ED0}"/>
            </c:ext>
          </c:extLst>
        </c:ser>
        <c:ser>
          <c:idx val="6"/>
          <c:order val="6"/>
          <c:tx>
            <c:v>Prešovský kraj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11794.462</c:v>
              </c:pt>
              <c:pt idx="1">
                <c:v>11833.24</c:v>
              </c:pt>
              <c:pt idx="2">
                <c:v>12362.89</c:v>
              </c:pt>
              <c:pt idx="3">
                <c:v>12965.843000000001</c:v>
              </c:pt>
              <c:pt idx="4">
                <c:v>12523</c:v>
              </c:pt>
              <c:pt idx="5">
                <c:v>12447.975</c:v>
              </c:pt>
              <c:pt idx="6">
                <c:v>13501.638000000001</c:v>
              </c:pt>
              <c:pt idx="7">
                <c:v>13486.102999999999</c:v>
              </c:pt>
              <c:pt idx="8">
                <c:v>12634.171</c:v>
              </c:pt>
              <c:pt idx="9">
                <c:v>13647.406999999999</c:v>
              </c:pt>
              <c:pt idx="10">
                <c:v>14925.601000000001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5E0-4BA7-B066-05682C630ED0}"/>
            </c:ext>
          </c:extLst>
        </c:ser>
        <c:ser>
          <c:idx val="7"/>
          <c:order val="7"/>
          <c:tx>
            <c:v>Košický kraj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strLit>
          </c:cat>
          <c:val>
            <c:numLit>
              <c:formatCode>General</c:formatCode>
              <c:ptCount val="11"/>
              <c:pt idx="0">
                <c:v>15579.902</c:v>
              </c:pt>
              <c:pt idx="1">
                <c:v>15793.392</c:v>
              </c:pt>
              <c:pt idx="2">
                <c:v>16439.722000000002</c:v>
              </c:pt>
              <c:pt idx="3">
                <c:v>17423.286</c:v>
              </c:pt>
              <c:pt idx="4">
                <c:v>16186.723</c:v>
              </c:pt>
              <c:pt idx="5">
                <c:v>17212.664000000001</c:v>
              </c:pt>
              <c:pt idx="6">
                <c:v>17254.606</c:v>
              </c:pt>
              <c:pt idx="7">
                <c:v>17663.694</c:v>
              </c:pt>
              <c:pt idx="8">
                <c:v>17120.669999999998</c:v>
              </c:pt>
              <c:pt idx="9">
                <c:v>19028.946</c:v>
              </c:pt>
              <c:pt idx="10">
                <c:v>20470.684000000001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5E0-4BA7-B066-05682C63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1695"/>
        <c:axId val="5820575"/>
      </c:lineChart>
      <c:catAx>
        <c:axId val="852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820575"/>
        <c:crosses val="autoZero"/>
        <c:auto val="1"/>
        <c:lblAlgn val="ctr"/>
        <c:lblOffset val="100"/>
        <c:noMultiLvlLbl val="0"/>
      </c:catAx>
      <c:valAx>
        <c:axId val="5820575"/>
        <c:scaling>
          <c:orientation val="minMax"/>
          <c:max val="55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852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596320261947457E-2"/>
          <c:y val="0.83242366092866726"/>
          <c:w val="0.89571164990514796"/>
          <c:h val="0.143148862070667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2021 - 2027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  <a:round/>
              </a:ln>
              <a:effectLst/>
            </c:spPr>
          </c:marker>
          <c:dPt>
            <c:idx val="0"/>
            <c:marker>
              <c:symbol val="diamond"/>
              <c:size val="6"/>
              <c:spPr>
                <a:solidFill>
                  <a:srgbClr val="7030A0"/>
                </a:solidFill>
                <a:ln w="63500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246-46C6-8482-BA39BE04DEC8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46-46C6-8482-BA39BE04DEC8}"/>
              </c:ext>
            </c:extLst>
          </c:dPt>
          <c:dPt>
            <c:idx val="8"/>
            <c:marker>
              <c:symbol val="diamond"/>
              <c:size val="6"/>
              <c:spPr>
                <a:solidFill>
                  <a:srgbClr val="7030A0"/>
                </a:solidFill>
                <a:ln w="63500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246-46C6-8482-BA39BE04DEC8}"/>
              </c:ext>
            </c:extLst>
          </c:dPt>
          <c:dPt>
            <c:idx val="9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46-46C6-8482-BA39BE04DEC8}"/>
              </c:ext>
            </c:extLst>
          </c:dPt>
          <c:dPt>
            <c:idx val="15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46-46C6-8482-BA39BE04DEC8}"/>
              </c:ext>
            </c:extLst>
          </c:dPt>
          <c:dPt>
            <c:idx val="16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46-46C6-8482-BA39BE04DEC8}"/>
              </c:ext>
            </c:extLst>
          </c:dPt>
          <c:dPt>
            <c:idx val="17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46-46C6-8482-BA39BE04DEC8}"/>
              </c:ext>
            </c:extLst>
          </c:dPt>
          <c:dPt>
            <c:idx val="23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46-46C6-8482-BA39BE04DEC8}"/>
              </c:ext>
            </c:extLst>
          </c:dPt>
          <c:dPt>
            <c:idx val="24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246-46C6-8482-BA39BE04DEC8}"/>
              </c:ext>
            </c:extLst>
          </c:dPt>
          <c:xVal>
            <c:numLit>
              <c:formatCode>General</c:formatCode>
              <c:ptCount val="2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  <c:pt idx="22">
                <c:v>2029</c:v>
              </c:pt>
              <c:pt idx="23">
                <c:v>2030</c:v>
              </c:pt>
              <c:pt idx="24">
                <c:v>2031</c:v>
              </c:pt>
            </c:numLit>
          </c:xVal>
          <c:yVal>
            <c:numLit>
              <c:formatCode>General</c:formatCode>
              <c:ptCount val="25"/>
              <c:pt idx="14">
                <c:v>3</c:v>
              </c:pt>
              <c:pt idx="15">
                <c:v>3</c:v>
              </c:pt>
              <c:pt idx="16">
                <c:v>3</c:v>
              </c:pt>
              <c:pt idx="17">
                <c:v>3</c:v>
              </c:pt>
              <c:pt idx="18">
                <c:v>3</c:v>
              </c:pt>
              <c:pt idx="19">
                <c:v>3</c:v>
              </c:pt>
              <c:pt idx="20">
                <c:v>3</c:v>
              </c:pt>
              <c:pt idx="21">
                <c:v>3</c:v>
              </c:pt>
              <c:pt idx="22">
                <c:v>3</c:v>
              </c:pt>
              <c:pt idx="23">
                <c:v>3</c:v>
              </c:pt>
              <c:pt idx="24">
                <c:v>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2246-46C6-8482-BA39BE04DEC8}"/>
            </c:ext>
          </c:extLst>
        </c:ser>
        <c:ser>
          <c:idx val="1"/>
          <c:order val="1"/>
          <c:tx>
            <c:v>2014 - 2020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  <a:round/>
              </a:ln>
              <a:effectLst/>
            </c:spPr>
          </c:marker>
          <c:dPt>
            <c:idx val="7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2246-46C6-8482-BA39BE04DEC8}"/>
              </c:ext>
            </c:extLst>
          </c:dPt>
          <c:dPt>
            <c:idx val="8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246-46C6-8482-BA39BE04DEC8}"/>
              </c:ext>
            </c:extLst>
          </c:dPt>
          <c:dPt>
            <c:idx val="9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246-46C6-8482-BA39BE04DEC8}"/>
              </c:ext>
            </c:extLst>
          </c:dPt>
          <c:dPt>
            <c:idx val="16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2246-46C6-8482-BA39BE04DEC8}"/>
              </c:ext>
            </c:extLst>
          </c:dPt>
          <c:dPt>
            <c:idx val="17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2246-46C6-8482-BA39BE04DEC8}"/>
              </c:ext>
            </c:extLst>
          </c:dPt>
          <c:dPt>
            <c:idx val="18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246-46C6-8482-BA39BE04DEC8}"/>
              </c:ext>
            </c:extLst>
          </c:dPt>
          <c:xVal>
            <c:numLit>
              <c:formatCode>General</c:formatCode>
              <c:ptCount val="2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  <c:pt idx="22">
                <c:v>2029</c:v>
              </c:pt>
              <c:pt idx="23">
                <c:v>2030</c:v>
              </c:pt>
              <c:pt idx="24">
                <c:v>2031</c:v>
              </c:pt>
            </c:numLit>
          </c:xVal>
          <c:yVal>
            <c:numLit>
              <c:formatCode>General</c:formatCode>
              <c:ptCount val="25"/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  <c:pt idx="13">
                <c:v>2</c:v>
              </c:pt>
              <c:pt idx="14">
                <c:v>2</c:v>
              </c:pt>
              <c:pt idx="15">
                <c:v>2</c:v>
              </c:pt>
              <c:pt idx="16">
                <c:v>2</c:v>
              </c:pt>
              <c:pt idx="17">
                <c:v>2</c:v>
              </c:pt>
              <c:pt idx="18">
                <c:v>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B-2246-46C6-8482-BA39BE04DEC8}"/>
            </c:ext>
          </c:extLst>
        </c:ser>
        <c:ser>
          <c:idx val="2"/>
          <c:order val="2"/>
          <c:tx>
            <c:v>2007 - 2013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  <a:round/>
              </a:ln>
              <a:effectLst/>
            </c:spPr>
          </c:marker>
          <c:dPt>
            <c:idx val="1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246-46C6-8482-BA39BE04DEC8}"/>
              </c:ext>
            </c:extLst>
          </c:dPt>
          <c:dPt>
            <c:idx val="9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246-46C6-8482-BA39BE04DEC8}"/>
              </c:ext>
            </c:extLst>
          </c:dPt>
          <c:dPt>
            <c:idx val="10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246-46C6-8482-BA39BE04DEC8}"/>
              </c:ext>
            </c:extLst>
          </c:dPt>
          <c:dPt>
            <c:idx val="14"/>
            <c:marker>
              <c:symbol val="diamond"/>
              <c:size val="6"/>
              <c:spPr>
                <a:solidFill>
                  <a:srgbClr val="7030A0"/>
                </a:solidFill>
                <a:ln w="63500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2246-46C6-8482-BA39BE04DEC8}"/>
              </c:ext>
            </c:extLst>
          </c:dPt>
          <c:dPt>
            <c:idx val="15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2246-46C6-8482-BA39BE04DEC8}"/>
              </c:ext>
            </c:extLst>
          </c:dPt>
          <c:dPt>
            <c:idx val="16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2246-46C6-8482-BA39BE04DEC8}"/>
              </c:ext>
            </c:extLst>
          </c:dPt>
          <c:dPt>
            <c:idx val="17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246-46C6-8482-BA39BE04DEC8}"/>
              </c:ext>
            </c:extLst>
          </c:dPt>
          <c:dPt>
            <c:idx val="22"/>
            <c:marker>
              <c:symbol val="diamond"/>
              <c:size val="6"/>
              <c:spPr>
                <a:solidFill>
                  <a:srgbClr val="7030A0"/>
                </a:solidFill>
                <a:ln w="63500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2246-46C6-8482-BA39BE04DEC8}"/>
              </c:ext>
            </c:extLst>
          </c:dPt>
          <c:dPt>
            <c:idx val="23"/>
            <c:marker>
              <c:symbol val="diamond"/>
              <c:size val="6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  <a:round/>
                </a:ln>
                <a:effectLst/>
              </c:spPr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246-46C6-8482-BA39BE04DEC8}"/>
              </c:ext>
            </c:extLst>
          </c:dPt>
          <c:xVal>
            <c:numLit>
              <c:formatCode>General</c:formatCode>
              <c:ptCount val="2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  <c:pt idx="20">
                <c:v>2027</c:v>
              </c:pt>
              <c:pt idx="21">
                <c:v>2028</c:v>
              </c:pt>
              <c:pt idx="22">
                <c:v>2029</c:v>
              </c:pt>
              <c:pt idx="23">
                <c:v>2030</c:v>
              </c:pt>
              <c:pt idx="24">
                <c:v>2031</c:v>
              </c:pt>
            </c:numLit>
          </c:xVal>
          <c:yVal>
            <c:numLit>
              <c:formatCode>General</c:formatCode>
              <c:ptCount val="2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C-2246-46C6-8482-BA39BE04D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299200"/>
        <c:axId val="731301000"/>
      </c:scatterChart>
      <c:valAx>
        <c:axId val="731299200"/>
        <c:scaling>
          <c:orientation val="minMax"/>
          <c:max val="2031"/>
          <c:min val="2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1301000"/>
        <c:crosses val="autoZero"/>
        <c:crossBetween val="midCat"/>
        <c:majorUnit val="1"/>
      </c:valAx>
      <c:valAx>
        <c:axId val="731301000"/>
        <c:scaling>
          <c:orientation val="minMax"/>
          <c:max val="4"/>
        </c:scaling>
        <c:delete val="1"/>
        <c:axPos val="l"/>
        <c:numFmt formatCode="General" sourceLinked="1"/>
        <c:majorTickMark val="none"/>
        <c:minorTickMark val="none"/>
        <c:tickLblPos val="nextTo"/>
        <c:crossAx val="731299200"/>
        <c:crosses val="autoZero"/>
        <c:crossBetween val="midCat"/>
        <c:majorUnit val="1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 2007 - 2013</c:v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2008/2016</c:v>
              </c:pt>
              <c:pt idx="1">
                <c:v>2009/2017</c:v>
              </c:pt>
              <c:pt idx="2">
                <c:v>2010/2018</c:v>
              </c:pt>
              <c:pt idx="3">
                <c:v>2011/2019</c:v>
              </c:pt>
              <c:pt idx="4">
                <c:v>2012/2020</c:v>
              </c:pt>
              <c:pt idx="5">
                <c:v>2013/2021</c:v>
              </c:pt>
              <c:pt idx="6">
                <c:v>2014/2022</c:v>
              </c:pt>
              <c:pt idx="7">
                <c:v>2015/2023</c:v>
              </c:pt>
              <c:pt idx="8">
                <c:v>2016/2024</c:v>
              </c:pt>
            </c:strLit>
          </c:cat>
          <c:val>
            <c:numLit>
              <c:formatCode>General</c:formatCode>
              <c:ptCount val="9"/>
              <c:pt idx="0">
                <c:v>1.4266550482987673E-3</c:v>
              </c:pt>
              <c:pt idx="1">
                <c:v>4.4897268384847873E-2</c:v>
              </c:pt>
              <c:pt idx="2">
                <c:v>0.13468186867587098</c:v>
              </c:pt>
              <c:pt idx="3">
                <c:v>0.25105031934847077</c:v>
              </c:pt>
              <c:pt idx="4">
                <c:v>0.378383730121989</c:v>
              </c:pt>
              <c:pt idx="5">
                <c:v>0.51040663802349229</c:v>
              </c:pt>
              <c:pt idx="6">
                <c:v>0.63379710654512855</c:v>
              </c:pt>
              <c:pt idx="7">
                <c:v>0.89474113525095533</c:v>
              </c:pt>
              <c:pt idx="8">
                <c:v>0.97532341755108787</c:v>
              </c:pt>
            </c:numLit>
          </c:val>
          <c:extLst>
            <c:ext xmlns:c16="http://schemas.microsoft.com/office/drawing/2014/chart" uri="{C3380CC4-5D6E-409C-BE32-E72D297353CC}">
              <c16:uniqueId val="{00000000-8A62-426C-92BE-0D0AB8EB64E2}"/>
            </c:ext>
          </c:extLst>
        </c:ser>
        <c:ser>
          <c:idx val="1"/>
          <c:order val="1"/>
          <c:tx>
            <c:v>PO 2014 - 2020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2008/2016</c:v>
              </c:pt>
              <c:pt idx="1">
                <c:v>2009/2017</c:v>
              </c:pt>
              <c:pt idx="2">
                <c:v>2010/2018</c:v>
              </c:pt>
              <c:pt idx="3">
                <c:v>2011/2019</c:v>
              </c:pt>
              <c:pt idx="4">
                <c:v>2012/2020</c:v>
              </c:pt>
              <c:pt idx="5">
                <c:v>2013/2021</c:v>
              </c:pt>
              <c:pt idx="6">
                <c:v>2014/2022</c:v>
              </c:pt>
              <c:pt idx="7">
                <c:v>2015/2023</c:v>
              </c:pt>
              <c:pt idx="8">
                <c:v>2016/2024</c:v>
              </c:pt>
            </c:strLit>
          </c:cat>
          <c:val>
            <c:numLit>
              <c:formatCode>General</c:formatCode>
              <c:ptCount val="9"/>
              <c:pt idx="0">
                <c:v>3.9785632894919334E-2</c:v>
              </c:pt>
              <c:pt idx="1">
                <c:v>9.7398570305352566E-2</c:v>
              </c:pt>
              <c:pt idx="2">
                <c:v>0.19838860908517097</c:v>
              </c:pt>
              <c:pt idx="3">
                <c:v>0.28554150085833846</c:v>
              </c:pt>
              <c:pt idx="4">
                <c:v>0.39672377303885825</c:v>
              </c:pt>
              <c:pt idx="5">
                <c:v>0.49676212606964598</c:v>
              </c:pt>
              <c:pt idx="6">
                <c:v>0.66232988672164195</c:v>
              </c:pt>
              <c:pt idx="7">
                <c:v>0.9040124676789314</c:v>
              </c:pt>
              <c:pt idx="8">
                <c:v>1.0582532690782789</c:v>
              </c:pt>
            </c:numLit>
          </c:val>
          <c:extLst>
            <c:ext xmlns:c16="http://schemas.microsoft.com/office/drawing/2014/chart" uri="{C3380CC4-5D6E-409C-BE32-E72D297353CC}">
              <c16:uniqueId val="{00000001-8A62-426C-92BE-0D0AB8EB64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84726336"/>
        <c:axId val="884729216"/>
      </c:barChart>
      <c:catAx>
        <c:axId val="884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884729216"/>
        <c:crosses val="autoZero"/>
        <c:auto val="1"/>
        <c:lblAlgn val="ctr"/>
        <c:lblOffset val="100"/>
        <c:noMultiLvlLbl val="0"/>
      </c:catAx>
      <c:valAx>
        <c:axId val="884729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8847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36580809601586"/>
          <c:y val="5.4764331813232765E-2"/>
          <c:w val="0.77256602546840569"/>
          <c:h val="0.7415820655666768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7A3F9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1620346791981749E-2"/>
                  <c:y val="-1.1703986227182408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BA</a:t>
                    </a:r>
                    <a:endParaRPr lang="en-US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0E7-4C11-BB11-28F5C00CE82D}"/>
                </c:ext>
              </c:extLst>
            </c:dLbl>
            <c:dLbl>
              <c:idx val="1"/>
              <c:layout>
                <c:manualLayout>
                  <c:x val="-4.0950625706214036E-2"/>
                  <c:y val="4.0080160320641212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TT</a:t>
                    </a:r>
                    <a:endParaRPr lang="en-US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0E7-4C11-BB11-28F5C00CE82D}"/>
                </c:ext>
              </c:extLst>
            </c:dLbl>
            <c:dLbl>
              <c:idx val="2"/>
              <c:layout>
                <c:manualLayout>
                  <c:x val="-4.1293165892813725E-2"/>
                  <c:y val="4.00800142901085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0E7-4C11-BB11-28F5C00CE82D}"/>
                </c:ext>
              </c:extLst>
            </c:dLbl>
            <c:dLbl>
              <c:idx val="3"/>
              <c:layout>
                <c:manualLayout>
                  <c:x val="-1.4625223466505013E-2"/>
                  <c:y val="4.008016032064055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0E7-4C11-BB11-28F5C00CE82D}"/>
                </c:ext>
              </c:extLst>
            </c:dLbl>
            <c:dLbl>
              <c:idx val="4"/>
              <c:layout>
                <c:manualLayout>
                  <c:x val="-8.775134079903062E-3"/>
                  <c:y val="-3.673972254017793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0E7-4C11-BB11-28F5C00CE82D}"/>
                </c:ext>
              </c:extLst>
            </c:dLbl>
            <c:dLbl>
              <c:idx val="5"/>
              <c:layout>
                <c:manualLayout>
                  <c:x val="-4.3875670399515093E-2"/>
                  <c:y val="4.40881763527054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0E7-4C11-BB11-28F5C00CE82D}"/>
                </c:ext>
              </c:extLst>
            </c:dLbl>
            <c:dLbl>
              <c:idx val="6"/>
              <c:layout>
                <c:manualLayout>
                  <c:x val="-1.170017877320401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0E7-4C11-BB11-28F5C00CE82D}"/>
                </c:ext>
              </c:extLst>
            </c:dLbl>
            <c:dLbl>
              <c:idx val="7"/>
              <c:layout>
                <c:manualLayout>
                  <c:x val="-4.3875670399515045E-2"/>
                  <c:y val="4.40881763527053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0E7-4C11-BB11-28F5C00CE8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Lit>
              <c:formatCode>General</c:formatCode>
              <c:ptCount val="8"/>
              <c:pt idx="0">
                <c:v>51900</c:v>
              </c:pt>
              <c:pt idx="1">
                <c:v>26700</c:v>
              </c:pt>
              <c:pt idx="2">
                <c:v>22500</c:v>
              </c:pt>
              <c:pt idx="3">
                <c:v>21900</c:v>
              </c:pt>
              <c:pt idx="4">
                <c:v>21300</c:v>
              </c:pt>
              <c:pt idx="5">
                <c:v>20900</c:v>
              </c:pt>
              <c:pt idx="6">
                <c:v>20000</c:v>
              </c:pt>
              <c:pt idx="7">
                <c:v>15500</c:v>
              </c:pt>
            </c:numLit>
          </c:xVal>
          <c:yVal>
            <c:numLit>
              <c:formatCode>General</c:formatCode>
              <c:ptCount val="8"/>
              <c:pt idx="0">
                <c:v>1.5509999999999999</c:v>
              </c:pt>
              <c:pt idx="1">
                <c:v>1.38</c:v>
              </c:pt>
              <c:pt idx="2">
                <c:v>2.6240000000000001</c:v>
              </c:pt>
              <c:pt idx="3">
                <c:v>1.7350000000000001</c:v>
              </c:pt>
              <c:pt idx="4">
                <c:v>2.0030000000000001</c:v>
              </c:pt>
              <c:pt idx="5">
                <c:v>1.589</c:v>
              </c:pt>
              <c:pt idx="6">
                <c:v>1.8340000000000001</c:v>
              </c:pt>
              <c:pt idx="7">
                <c:v>2.177</c:v>
              </c:pt>
            </c:numLit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70E7-4C11-BB11-28F5C00CE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348480"/>
        <c:axId val="2080447136"/>
      </c:scatterChart>
      <c:valAx>
        <c:axId val="1956348480"/>
        <c:scaling>
          <c:orientation val="minMax"/>
          <c:min val="1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Reálny HDP na obyvateľa, 2022 (eur)</a:t>
                </a:r>
              </a:p>
            </c:rich>
          </c:tx>
          <c:layout>
            <c:manualLayout>
              <c:xMode val="edge"/>
              <c:yMode val="edge"/>
              <c:x val="0.3484939841502786"/>
              <c:y val="0.917846882985325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080447136"/>
        <c:crosses val="autoZero"/>
        <c:crossBetween val="midCat"/>
        <c:majorUnit val="10000"/>
      </c:valAx>
      <c:valAx>
        <c:axId val="2080447136"/>
        <c:scaling>
          <c:orientation val="minMax"/>
          <c:max val="2.7"/>
          <c:min val="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Poskytnuté zdroje EÚ za obdobie                 2015 - 07/2024 (mld. eur)</a:t>
                </a:r>
              </a:p>
            </c:rich>
          </c:tx>
          <c:layout>
            <c:manualLayout>
              <c:xMode val="edge"/>
              <c:yMode val="edge"/>
              <c:x val="3.5519863698955565E-3"/>
              <c:y val="0.13807365417397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956348480"/>
        <c:crosses val="autoZero"/>
        <c:crossBetween val="midCat"/>
        <c:majorUnit val="0.4"/>
      </c:valAx>
      <c:spPr>
        <a:noFill/>
        <a:ln>
          <a:noFill/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Cestná infraštruktúra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PO</c:v>
              </c:pt>
              <c:pt idx="2">
                <c:v>KE</c:v>
              </c:pt>
              <c:pt idx="3">
                <c:v>TN</c:v>
              </c:pt>
              <c:pt idx="4">
                <c:v>BB</c:v>
              </c:pt>
              <c:pt idx="5">
                <c:v>NR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915200765.73171437</c:v>
              </c:pt>
              <c:pt idx="1">
                <c:v>360114096.68071425</c:v>
              </c:pt>
              <c:pt idx="2">
                <c:v>221432044.45738095</c:v>
              </c:pt>
              <c:pt idx="3">
                <c:v>31830447.556714289</c:v>
              </c:pt>
              <c:pt idx="4">
                <c:v>153818994.19004762</c:v>
              </c:pt>
              <c:pt idx="5">
                <c:v>15080319.976714287</c:v>
              </c:pt>
              <c:pt idx="6">
                <c:v>23185389.261714287</c:v>
              </c:pt>
              <c:pt idx="7">
                <c:v>7225240.2249999996</c:v>
              </c:pt>
            </c:numLit>
          </c:val>
          <c:extLst>
            <c:ext xmlns:c16="http://schemas.microsoft.com/office/drawing/2014/chart" uri="{C3380CC4-5D6E-409C-BE32-E72D297353CC}">
              <c16:uniqueId val="{00000000-F942-4C2D-8989-21246DCEC43A}"/>
            </c:ext>
          </c:extLst>
        </c:ser>
        <c:ser>
          <c:idx val="1"/>
          <c:order val="1"/>
          <c:tx>
            <c:v>Zamestnanosť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PO</c:v>
              </c:pt>
              <c:pt idx="2">
                <c:v>KE</c:v>
              </c:pt>
              <c:pt idx="3">
                <c:v>TN</c:v>
              </c:pt>
              <c:pt idx="4">
                <c:v>BB</c:v>
              </c:pt>
              <c:pt idx="5">
                <c:v>NR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159788413.15389279</c:v>
              </c:pt>
              <c:pt idx="1">
                <c:v>209269648.45089266</c:v>
              </c:pt>
              <c:pt idx="2">
                <c:v>202735313.74005935</c:v>
              </c:pt>
              <c:pt idx="3">
                <c:v>166587461.99305946</c:v>
              </c:pt>
              <c:pt idx="4">
                <c:v>196969662.54055935</c:v>
              </c:pt>
              <c:pt idx="5">
                <c:v>158154369.47305945</c:v>
              </c:pt>
              <c:pt idx="6">
                <c:v>156736234.9497261</c:v>
              </c:pt>
              <c:pt idx="7">
                <c:v>65499422.348750003</c:v>
              </c:pt>
            </c:numLit>
          </c:val>
          <c:extLst>
            <c:ext xmlns:c16="http://schemas.microsoft.com/office/drawing/2014/chart" uri="{C3380CC4-5D6E-409C-BE32-E72D297353CC}">
              <c16:uniqueId val="{00000001-F942-4C2D-8989-21246DCEC43A}"/>
            </c:ext>
          </c:extLst>
        </c:ser>
        <c:ser>
          <c:idx val="2"/>
          <c:order val="2"/>
          <c:tx>
            <c:v>Rozvoj environmentálnej infraštruktúry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PO</c:v>
              </c:pt>
              <c:pt idx="2">
                <c:v>KE</c:v>
              </c:pt>
              <c:pt idx="3">
                <c:v>TN</c:v>
              </c:pt>
              <c:pt idx="4">
                <c:v>BB</c:v>
              </c:pt>
              <c:pt idx="5">
                <c:v>NR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151124268.80696413</c:v>
              </c:pt>
              <c:pt idx="1">
                <c:v>113178624.58910713</c:v>
              </c:pt>
              <c:pt idx="2">
                <c:v>173961112.70779765</c:v>
              </c:pt>
              <c:pt idx="3">
                <c:v>204953191.1502977</c:v>
              </c:pt>
              <c:pt idx="4">
                <c:v>170721197.55363095</c:v>
              </c:pt>
              <c:pt idx="5">
                <c:v>185075317.57613099</c:v>
              </c:pt>
              <c:pt idx="6">
                <c:v>113397257.56303568</c:v>
              </c:pt>
              <c:pt idx="7">
                <c:v>67496581.51303573</c:v>
              </c:pt>
            </c:numLit>
          </c:val>
          <c:extLst>
            <c:ext xmlns:c16="http://schemas.microsoft.com/office/drawing/2014/chart" uri="{C3380CC4-5D6E-409C-BE32-E72D297353CC}">
              <c16:uniqueId val="{00000002-F942-4C2D-8989-21246DCEC43A}"/>
            </c:ext>
          </c:extLst>
        </c:ser>
        <c:ser>
          <c:idx val="3"/>
          <c:order val="3"/>
          <c:tx>
            <c:v>Železničná infraštruktúra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PO</c:v>
              </c:pt>
              <c:pt idx="2">
                <c:v>KE</c:v>
              </c:pt>
              <c:pt idx="3">
                <c:v>TN</c:v>
              </c:pt>
              <c:pt idx="4">
                <c:v>BB</c:v>
              </c:pt>
              <c:pt idx="5">
                <c:v>NR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214117256.27619046</c:v>
              </c:pt>
              <c:pt idx="1">
                <c:v>140799793.75285712</c:v>
              </c:pt>
              <c:pt idx="2">
                <c:v>125082951.4615238</c:v>
              </c:pt>
              <c:pt idx="3">
                <c:v>285941224.13369042</c:v>
              </c:pt>
              <c:pt idx="4">
                <c:v>102240689.54902379</c:v>
              </c:pt>
              <c:pt idx="5">
                <c:v>154384331.18819046</c:v>
              </c:pt>
              <c:pt idx="6">
                <c:v>67573530.323190466</c:v>
              </c:pt>
              <c:pt idx="7">
                <c:v>50064465.535333335</c:v>
              </c:pt>
            </c:numLit>
          </c:val>
          <c:extLst>
            <c:ext xmlns:c16="http://schemas.microsoft.com/office/drawing/2014/chart" uri="{C3380CC4-5D6E-409C-BE32-E72D297353CC}">
              <c16:uniqueId val="{00000003-F942-4C2D-8989-21246DCEC43A}"/>
            </c:ext>
          </c:extLst>
        </c:ser>
        <c:ser>
          <c:idx val="4"/>
          <c:order val="4"/>
          <c:tx>
            <c:v>VVaI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ZA</c:v>
              </c:pt>
              <c:pt idx="1">
                <c:v>PO</c:v>
              </c:pt>
              <c:pt idx="2">
                <c:v>KE</c:v>
              </c:pt>
              <c:pt idx="3">
                <c:v>TN</c:v>
              </c:pt>
              <c:pt idx="4">
                <c:v>BB</c:v>
              </c:pt>
              <c:pt idx="5">
                <c:v>NR</c:v>
              </c:pt>
              <c:pt idx="6">
                <c:v>TT</c:v>
              </c:pt>
              <c:pt idx="7">
                <c:v>BA</c:v>
              </c:pt>
            </c:strLit>
          </c:cat>
          <c:val>
            <c:numLit>
              <c:formatCode>General</c:formatCode>
              <c:ptCount val="8"/>
              <c:pt idx="0">
                <c:v>176026950.2875357</c:v>
              </c:pt>
              <c:pt idx="1">
                <c:v>104204783.49613097</c:v>
              </c:pt>
              <c:pt idx="2">
                <c:v>132030855.34046432</c:v>
              </c:pt>
              <c:pt idx="3">
                <c:v>78326900.828464255</c:v>
              </c:pt>
              <c:pt idx="4">
                <c:v>105115877.33263096</c:v>
              </c:pt>
              <c:pt idx="5">
                <c:v>91533924.881797597</c:v>
              </c:pt>
              <c:pt idx="6">
                <c:v>94032953.930964306</c:v>
              </c:pt>
              <c:pt idx="7">
                <c:v>176797525.13201189</c:v>
              </c:pt>
            </c:numLit>
          </c:val>
          <c:extLst>
            <c:ext xmlns:c16="http://schemas.microsoft.com/office/drawing/2014/chart" uri="{C3380CC4-5D6E-409C-BE32-E72D297353CC}">
              <c16:uniqueId val="{00000004-F942-4C2D-8989-21246DCE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656975"/>
        <c:axId val="467659855"/>
      </c:barChart>
      <c:catAx>
        <c:axId val="46765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7659855"/>
        <c:crosses val="autoZero"/>
        <c:auto val="1"/>
        <c:lblAlgn val="ctr"/>
        <c:lblOffset val="100"/>
        <c:noMultiLvlLbl val="0"/>
      </c:catAx>
      <c:valAx>
        <c:axId val="46765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7656975"/>
        <c:crosses val="autoZero"/>
        <c:crossBetween val="between"/>
        <c:majorUnit val="40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3</xdr:row>
      <xdr:rowOff>57149</xdr:rowOff>
    </xdr:from>
    <xdr:to>
      <xdr:col>13</xdr:col>
      <xdr:colOff>2840</xdr:colOff>
      <xdr:row>23</xdr:row>
      <xdr:rowOff>0</xdr:rowOff>
    </xdr:to>
    <xdr:pic>
      <xdr:nvPicPr>
        <xdr:cNvPr id="4" name="Obrázok 3" descr="Obrázok, na ktorom je mapa, atlas, text&#10;&#10;Automaticky generovaný popis">
          <a:extLst>
            <a:ext uri="{FF2B5EF4-FFF2-40B4-BE49-F238E27FC236}">
              <a16:creationId xmlns:a16="http://schemas.microsoft.com/office/drawing/2014/main" id="{AFFD3CFD-8FE9-791D-1F0E-34BD9BDA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685799"/>
          <a:ext cx="4851065" cy="41148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25401</xdr:colOff>
      <xdr:row>9</xdr:row>
      <xdr:rowOff>25399</xdr:rowOff>
    </xdr:from>
    <xdr:to>
      <xdr:col>17</xdr:col>
      <xdr:colOff>438150</xdr:colOff>
      <xdr:row>16</xdr:row>
      <xdr:rowOff>6350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2BE6D89-9DB8-404E-90BB-B51363C1E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383310</xdr:colOff>
      <xdr:row>11</xdr:row>
      <xdr:rowOff>32905</xdr:rowOff>
    </xdr:from>
    <xdr:to>
      <xdr:col>12</xdr:col>
      <xdr:colOff>530514</xdr:colOff>
      <xdr:row>13</xdr:row>
      <xdr:rowOff>52387</xdr:rowOff>
    </xdr:to>
    <xdr:sp macro="" textlink="">
      <xdr:nvSpPr>
        <xdr:cNvPr id="3" name="Obdĺžnik 2">
          <a:extLst>
            <a:ext uri="{FF2B5EF4-FFF2-40B4-BE49-F238E27FC236}">
              <a16:creationId xmlns:a16="http://schemas.microsoft.com/office/drawing/2014/main" id="{82874B3E-BF87-4DAC-BB9D-C94629563895}"/>
            </a:ext>
          </a:extLst>
        </xdr:cNvPr>
        <xdr:cNvSpPr/>
      </xdr:nvSpPr>
      <xdr:spPr>
        <a:xfrm>
          <a:off x="2440710" y="528205"/>
          <a:ext cx="2204604" cy="349682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12</xdr:col>
      <xdr:colOff>524164</xdr:colOff>
      <xdr:row>9</xdr:row>
      <xdr:rowOff>161925</xdr:rowOff>
    </xdr:from>
    <xdr:to>
      <xdr:col>15</xdr:col>
      <xdr:colOff>673100</xdr:colOff>
      <xdr:row>12</xdr:row>
      <xdr:rowOff>12699</xdr:rowOff>
    </xdr:to>
    <xdr:sp macro="" textlink="">
      <xdr:nvSpPr>
        <xdr:cNvPr id="4" name="Obdĺžnik 3">
          <a:extLst>
            <a:ext uri="{FF2B5EF4-FFF2-40B4-BE49-F238E27FC236}">
              <a16:creationId xmlns:a16="http://schemas.microsoft.com/office/drawing/2014/main" id="{434B094A-C3B9-48E1-BBBA-F4D036B9D2C2}"/>
            </a:ext>
          </a:extLst>
        </xdr:cNvPr>
        <xdr:cNvSpPr/>
      </xdr:nvSpPr>
      <xdr:spPr>
        <a:xfrm>
          <a:off x="4638964" y="327025"/>
          <a:ext cx="2206336" cy="34607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6</xdr:col>
      <xdr:colOff>236537</xdr:colOff>
      <xdr:row>12</xdr:row>
      <xdr:rowOff>87312</xdr:rowOff>
    </xdr:from>
    <xdr:to>
      <xdr:col>9</xdr:col>
      <xdr:colOff>383311</xdr:colOff>
      <xdr:row>14</xdr:row>
      <xdr:rowOff>111125</xdr:rowOff>
    </xdr:to>
    <xdr:sp macro="" textlink="">
      <xdr:nvSpPr>
        <xdr:cNvPr id="5" name="Obdĺžnik 4">
          <a:extLst>
            <a:ext uri="{FF2B5EF4-FFF2-40B4-BE49-F238E27FC236}">
              <a16:creationId xmlns:a16="http://schemas.microsoft.com/office/drawing/2014/main" id="{B8FBA111-8555-47B0-BAEF-3CFA707F8F21}"/>
            </a:ext>
          </a:extLst>
        </xdr:cNvPr>
        <xdr:cNvSpPr/>
      </xdr:nvSpPr>
      <xdr:spPr>
        <a:xfrm>
          <a:off x="236537" y="747712"/>
          <a:ext cx="2204174" cy="354013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0.09784</cdr:x>
      <cdr:y>0.47619</cdr:y>
    </cdr:from>
    <cdr:to>
      <cdr:x>0.20564</cdr:x>
      <cdr:y>0.59894</cdr:y>
    </cdr:to>
    <cdr:sp macro="" textlink="">
      <cdr:nvSpPr>
        <cdr:cNvPr id="3" name="BlokTextu 2">
          <a:extLst xmlns:a="http://schemas.openxmlformats.org/drawingml/2006/main">
            <a:ext uri="{FF2B5EF4-FFF2-40B4-BE49-F238E27FC236}">
              <a16:creationId xmlns:a16="http://schemas.microsoft.com/office/drawing/2014/main" id="{3A9E1EF1-EE9E-8E27-B54E-E775BA466C8C}"/>
            </a:ext>
          </a:extLst>
        </cdr:cNvPr>
        <cdr:cNvSpPr txBox="1"/>
      </cdr:nvSpPr>
      <cdr:spPr>
        <a:xfrm xmlns:a="http://schemas.openxmlformats.org/drawingml/2006/main">
          <a:off x="751165" y="714376"/>
          <a:ext cx="827553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PO 2007 - 2013</a:t>
          </a:r>
        </a:p>
      </cdr:txBody>
    </cdr:sp>
  </cdr:relSizeAnchor>
  <cdr:relSizeAnchor xmlns:cdr="http://schemas.openxmlformats.org/drawingml/2006/chartDrawing">
    <cdr:from>
      <cdr:x>0.66999</cdr:x>
      <cdr:y>0.10053</cdr:y>
    </cdr:from>
    <cdr:to>
      <cdr:x>0.77779</cdr:x>
      <cdr:y>0.22328</cdr:y>
    </cdr:to>
    <cdr:sp macro="" textlink="">
      <cdr:nvSpPr>
        <cdr:cNvPr id="4" name="BlokTextu 1">
          <a:extLst xmlns:a="http://schemas.openxmlformats.org/drawingml/2006/main">
            <a:ext uri="{FF2B5EF4-FFF2-40B4-BE49-F238E27FC236}">
              <a16:creationId xmlns:a16="http://schemas.microsoft.com/office/drawing/2014/main" id="{C5A19A74-9878-CF8A-6889-63502731CF3A}"/>
            </a:ext>
          </a:extLst>
        </cdr:cNvPr>
        <cdr:cNvSpPr txBox="1"/>
      </cdr:nvSpPr>
      <cdr:spPr>
        <a:xfrm xmlns:a="http://schemas.openxmlformats.org/drawingml/2006/main">
          <a:off x="5143642" y="150813"/>
          <a:ext cx="827554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PO 2021 - 2027</a:t>
          </a:r>
        </a:p>
      </cdr:txBody>
    </cdr:sp>
  </cdr:relSizeAnchor>
  <cdr:relSizeAnchor xmlns:cdr="http://schemas.openxmlformats.org/drawingml/2006/chartDrawing">
    <cdr:from>
      <cdr:x>0.37894</cdr:x>
      <cdr:y>0.29735</cdr:y>
    </cdr:from>
    <cdr:to>
      <cdr:x>0.48673</cdr:x>
      <cdr:y>0.42011</cdr:y>
    </cdr:to>
    <cdr:sp macro="" textlink="">
      <cdr:nvSpPr>
        <cdr:cNvPr id="5" name="BlokTextu 1">
          <a:extLst xmlns:a="http://schemas.openxmlformats.org/drawingml/2006/main">
            <a:ext uri="{FF2B5EF4-FFF2-40B4-BE49-F238E27FC236}">
              <a16:creationId xmlns:a16="http://schemas.microsoft.com/office/drawing/2014/main" id="{C5A19A74-9878-CF8A-6889-63502731CF3A}"/>
            </a:ext>
          </a:extLst>
        </cdr:cNvPr>
        <cdr:cNvSpPr txBox="1"/>
      </cdr:nvSpPr>
      <cdr:spPr>
        <a:xfrm xmlns:a="http://schemas.openxmlformats.org/drawingml/2006/main">
          <a:off x="2909169" y="446087"/>
          <a:ext cx="827553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PO 2014 - 2020</a:t>
          </a:r>
        </a:p>
      </cdr:txBody>
    </cdr:sp>
  </cdr:relSizeAnchor>
  <cdr:relSizeAnchor xmlns:cdr="http://schemas.openxmlformats.org/drawingml/2006/chartDrawing">
    <cdr:from>
      <cdr:x>0.05624</cdr:x>
      <cdr:y>0.65979</cdr:y>
    </cdr:from>
    <cdr:to>
      <cdr:x>0.19768</cdr:x>
      <cdr:y>0.78677</cdr:y>
    </cdr:to>
    <cdr:sp macro="" textlink="">
      <cdr:nvSpPr>
        <cdr:cNvPr id="6" name="BlokTextu 1">
          <a:extLst xmlns:a="http://schemas.openxmlformats.org/drawingml/2006/main">
            <a:ext uri="{FF2B5EF4-FFF2-40B4-BE49-F238E27FC236}">
              <a16:creationId xmlns:a16="http://schemas.microsoft.com/office/drawing/2014/main" id="{BE27A25A-0504-056C-BABE-C4F56BBDE17E}"/>
            </a:ext>
          </a:extLst>
        </cdr:cNvPr>
        <cdr:cNvSpPr txBox="1"/>
      </cdr:nvSpPr>
      <cdr:spPr>
        <a:xfrm xmlns:a="http://schemas.openxmlformats.org/drawingml/2006/main">
          <a:off x="479976" y="942678"/>
          <a:ext cx="1207105" cy="181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0">
              <a:latin typeface="Arial Narrow" panose="020B0606020202030204" pitchFamily="34" charset="0"/>
            </a:rPr>
            <a:t>začiatok čerpania</a:t>
          </a:r>
        </a:p>
      </cdr:txBody>
    </cdr:sp>
  </cdr:relSizeAnchor>
  <cdr:relSizeAnchor xmlns:cdr="http://schemas.openxmlformats.org/drawingml/2006/chartDrawing">
    <cdr:from>
      <cdr:x>0.3725</cdr:x>
      <cdr:y>0.45616</cdr:y>
    </cdr:from>
    <cdr:to>
      <cdr:x>0.51394</cdr:x>
      <cdr:y>0.58314</cdr:y>
    </cdr:to>
    <cdr:sp macro="" textlink="">
      <cdr:nvSpPr>
        <cdr:cNvPr id="7" name="BlokTextu 1">
          <a:extLst xmlns:a="http://schemas.openxmlformats.org/drawingml/2006/main">
            <a:ext uri="{FF2B5EF4-FFF2-40B4-BE49-F238E27FC236}">
              <a16:creationId xmlns:a16="http://schemas.microsoft.com/office/drawing/2014/main" id="{C547776B-AD24-E741-EDA5-5ADD85D66FC8}"/>
            </a:ext>
          </a:extLst>
        </cdr:cNvPr>
        <cdr:cNvSpPr txBox="1"/>
      </cdr:nvSpPr>
      <cdr:spPr>
        <a:xfrm xmlns:a="http://schemas.openxmlformats.org/drawingml/2006/main">
          <a:off x="2970030" y="551078"/>
          <a:ext cx="1127742" cy="15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0">
              <a:latin typeface="Arial Narrow" panose="020B0606020202030204" pitchFamily="34" charset="0"/>
            </a:rPr>
            <a:t>začiatok čerpania</a:t>
          </a:r>
        </a:p>
      </cdr:txBody>
    </cdr:sp>
  </cdr:relSizeAnchor>
  <cdr:relSizeAnchor xmlns:cdr="http://schemas.openxmlformats.org/drawingml/2006/chartDrawing">
    <cdr:from>
      <cdr:x>0.68831</cdr:x>
      <cdr:y>0.28016</cdr:y>
    </cdr:from>
    <cdr:to>
      <cdr:x>0.82975</cdr:x>
      <cdr:y>0.40714</cdr:y>
    </cdr:to>
    <cdr:sp macro="" textlink="">
      <cdr:nvSpPr>
        <cdr:cNvPr id="8" name="BlokTextu 1">
          <a:extLst xmlns:a="http://schemas.openxmlformats.org/drawingml/2006/main">
            <a:ext uri="{FF2B5EF4-FFF2-40B4-BE49-F238E27FC236}">
              <a16:creationId xmlns:a16="http://schemas.microsoft.com/office/drawing/2014/main" id="{DCD86E6C-88CA-A6C7-585B-223A272F15C0}"/>
            </a:ext>
          </a:extLst>
        </cdr:cNvPr>
        <cdr:cNvSpPr txBox="1"/>
      </cdr:nvSpPr>
      <cdr:spPr>
        <a:xfrm xmlns:a="http://schemas.openxmlformats.org/drawingml/2006/main">
          <a:off x="5488066" y="338458"/>
          <a:ext cx="1127742" cy="15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0">
              <a:latin typeface="Arial Narrow" panose="020B0606020202030204" pitchFamily="34" charset="0"/>
            </a:rPr>
            <a:t>začiatok čerpania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9126</xdr:colOff>
      <xdr:row>265</xdr:row>
      <xdr:rowOff>8334</xdr:rowOff>
    </xdr:from>
    <xdr:to>
      <xdr:col>9</xdr:col>
      <xdr:colOff>1035050</xdr:colOff>
      <xdr:row>280</xdr:row>
      <xdr:rowOff>6349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E371FA63-71A9-4389-8B3C-68B21FB15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</xdr:row>
      <xdr:rowOff>6350</xdr:rowOff>
    </xdr:from>
    <xdr:to>
      <xdr:col>12</xdr:col>
      <xdr:colOff>6350</xdr:colOff>
      <xdr:row>18</xdr:row>
      <xdr:rowOff>6350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A3E0A6D-5D81-429B-AA5F-61479FC09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153588</xdr:colOff>
      <xdr:row>49</xdr:row>
      <xdr:rowOff>5160</xdr:rowOff>
    </xdr:from>
    <xdr:to>
      <xdr:col>12</xdr:col>
      <xdr:colOff>1022350</xdr:colOff>
      <xdr:row>61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77FA2B5-9B13-4E80-A2C7-414FC314F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183753</xdr:colOff>
      <xdr:row>50</xdr:row>
      <xdr:rowOff>171451</xdr:rowOff>
    </xdr:from>
    <xdr:to>
      <xdr:col>13</xdr:col>
      <xdr:colOff>19051</xdr:colOff>
      <xdr:row>61</xdr:row>
      <xdr:rowOff>158751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C90635E-4BB7-44F2-9B8E-FBA5BC571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177800</xdr:colOff>
      <xdr:row>3</xdr:row>
      <xdr:rowOff>19050</xdr:rowOff>
    </xdr:from>
    <xdr:to>
      <xdr:col>16</xdr:col>
      <xdr:colOff>44450</xdr:colOff>
      <xdr:row>15</xdr:row>
      <xdr:rowOff>158750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C2FCC5-738A-4F90-9523-A53A70AB4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82550</xdr:colOff>
      <xdr:row>3</xdr:row>
      <xdr:rowOff>1</xdr:rowOff>
    </xdr:from>
    <xdr:to>
      <xdr:col>14</xdr:col>
      <xdr:colOff>31750</xdr:colOff>
      <xdr:row>15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072A7BC-26DC-49E3-ABCB-599817DD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523200</xdr:colOff>
      <xdr:row>13</xdr:row>
      <xdr:rowOff>7350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C9502CD-9B30-428F-A134-4B7D18AFB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523200</xdr:colOff>
      <xdr:row>13</xdr:row>
      <xdr:rowOff>7350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DC3DCD-EDDB-4F42-BBB0-44027E398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38099</xdr:colOff>
      <xdr:row>3</xdr:row>
      <xdr:rowOff>47625</xdr:rowOff>
    </xdr:from>
    <xdr:to>
      <xdr:col>11</xdr:col>
      <xdr:colOff>495301</xdr:colOff>
      <xdr:row>22</xdr:row>
      <xdr:rowOff>125051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82BCF94-42FB-4807-2575-9C0DF5D84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676275"/>
          <a:ext cx="4724402" cy="405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523200</xdr:colOff>
      <xdr:row>13</xdr:row>
      <xdr:rowOff>7350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19FE8BD-12EB-40A8-B129-54E422049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523200</xdr:colOff>
      <xdr:row>13</xdr:row>
      <xdr:rowOff>7350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B626151-882C-43C1-A1C9-54BAC1F00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523200</xdr:colOff>
      <xdr:row>13</xdr:row>
      <xdr:rowOff>7350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D8C5A2A-1341-41BA-889D-4CB0B2497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46037</xdr:rowOff>
    </xdr:from>
    <xdr:to>
      <xdr:col>14</xdr:col>
      <xdr:colOff>6350</xdr:colOff>
      <xdr:row>17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F4EF6FC-9B88-7BB5-F03D-4F7072BB8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36512</xdr:rowOff>
    </xdr:from>
    <xdr:to>
      <xdr:col>14</xdr:col>
      <xdr:colOff>571500</xdr:colOff>
      <xdr:row>15</xdr:row>
      <xdr:rowOff>173037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F5CCDFF-4F10-8BDA-3998-8DF6CD1A4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59533</xdr:colOff>
      <xdr:row>4</xdr:row>
      <xdr:rowOff>38100</xdr:rowOff>
    </xdr:from>
    <xdr:to>
      <xdr:col>9</xdr:col>
      <xdr:colOff>171449</xdr:colOff>
      <xdr:row>29</xdr:row>
      <xdr:rowOff>8536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5AACC7BC-367D-4373-9170-B186BDA7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458" y="866775"/>
          <a:ext cx="4102891" cy="44948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49988</xdr:colOff>
      <xdr:row>4</xdr:row>
      <xdr:rowOff>28556</xdr:rowOff>
    </xdr:from>
    <xdr:to>
      <xdr:col>9</xdr:col>
      <xdr:colOff>145468</xdr:colOff>
      <xdr:row>29</xdr:row>
      <xdr:rowOff>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9BDE594-2D25-4F48-A15A-4E791D65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313" y="831831"/>
          <a:ext cx="4089630" cy="4492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44451</xdr:colOff>
      <xdr:row>1</xdr:row>
      <xdr:rowOff>171450</xdr:rowOff>
    </xdr:from>
    <xdr:to>
      <xdr:col>18</xdr:col>
      <xdr:colOff>6351</xdr:colOff>
      <xdr:row>16</xdr:row>
      <xdr:rowOff>158750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95082F4-A31A-4D2E-8273-928467345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28575</xdr:rowOff>
    </xdr:from>
    <xdr:to>
      <xdr:col>12</xdr:col>
      <xdr:colOff>581025</xdr:colOff>
      <xdr:row>21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C2E4E93-073D-422D-B423-741228F7D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29484</xdr:colOff>
      <xdr:row>19</xdr:row>
      <xdr:rowOff>8390</xdr:rowOff>
    </xdr:from>
    <xdr:to>
      <xdr:col>5</xdr:col>
      <xdr:colOff>1206500</xdr:colOff>
      <xdr:row>34</xdr:row>
      <xdr:rowOff>9072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655CA3C-3C04-44A0-AA45-999B8806D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34</xdr:row>
      <xdr:rowOff>6350</xdr:rowOff>
    </xdr:from>
    <xdr:to>
      <xdr:col>13</xdr:col>
      <xdr:colOff>0</xdr:colOff>
      <xdr:row>50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34AF8FE-E3B4-4726-AA2D-7CB3A7A1F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12700</xdr:rowOff>
    </xdr:from>
    <xdr:to>
      <xdr:col>3</xdr:col>
      <xdr:colOff>774700</xdr:colOff>
      <xdr:row>28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B82037-4A45-488C-BA35-52AA24C46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65FB21-1DAC-4BC2-96D8-D502595ACB85}" name="Tabuľka63" displayName="Tabuľka63" ref="A1:K34" totalsRowShown="0" headerRowDxfId="25" dataDxfId="24" headerRowCellStyle="Čiarka" dataCellStyle="Čiarka">
  <autoFilter ref="A1:K34" xr:uid="{E565FB21-1DAC-4BC2-96D8-D502595ACB85}"/>
  <sortState xmlns:xlrd2="http://schemas.microsoft.com/office/spreadsheetml/2017/richdata2" ref="A2:K34">
    <sortCondition descending="1" ref="J1:J34"/>
  </sortState>
  <tableColumns count="11">
    <tableColumn id="1" xr3:uid="{04F28A99-6A50-47EC-9BB1-816D681F7D43}" name="Prioritná os - upravené" dataDxfId="23"/>
    <tableColumn id="2" xr3:uid="{7B3FBCC7-19D4-4402-AF8C-C2915C73033F}" name="Banskobystrický kraj" dataDxfId="22" dataCellStyle="Čiarka"/>
    <tableColumn id="3" xr3:uid="{9210D138-3347-42EF-994A-4C101529E0F2}" name="Bratislavský kraj" dataDxfId="21" dataCellStyle="Čiarka"/>
    <tableColumn id="4" xr3:uid="{B3A4A60F-5F55-41AF-A8B9-C49B0ABC78F4}" name="Košický kraj" dataDxfId="20" dataCellStyle="Čiarka"/>
    <tableColumn id="5" xr3:uid="{F098E3E6-66F7-4645-B230-2B48459C7E19}" name="Nitriansky kraj" dataDxfId="19" dataCellStyle="Čiarka"/>
    <tableColumn id="6" xr3:uid="{167571FE-6921-44B4-9268-8B43424D0B72}" name="Prešovský kraj" dataDxfId="18" dataCellStyle="Čiarka"/>
    <tableColumn id="7" xr3:uid="{076D2201-C9FD-4EE2-909C-A975FDF53D43}" name="Trenčiansky kraj" dataDxfId="17" dataCellStyle="Čiarka"/>
    <tableColumn id="8" xr3:uid="{24C8DAEA-9CB3-49D2-A473-24FF1ABB6EFD}" name="Trnavský kraj" dataDxfId="16" dataCellStyle="Čiarka"/>
    <tableColumn id="9" xr3:uid="{51474C3B-9A6E-4EF9-9B5F-EE9A07AB268C}" name="Žilinský kraj" dataDxfId="15" dataCellStyle="Čiarka"/>
    <tableColumn id="10" xr3:uid="{907B151B-D466-4AF4-827B-7FACEEF8C32A}" name="SPOLU" dataDxfId="14"/>
    <tableColumn id="11" xr3:uid="{77A5876F-1F5A-4929-AB33-9B9152A9A7C8}" name="%" dataDxfId="13" dataCellStyle="Percentá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10DD1A-2D15-4CEC-8CF1-418760751FE5}" name="Tabuľka6311" displayName="Tabuľka6311" ref="A4:K37" totalsRowShown="0" headerRowDxfId="12" dataDxfId="11" headerRowCellStyle="Čiarka" dataCellStyle="Čiarka">
  <autoFilter ref="A4:K37" xr:uid="{1C10DD1A-2D15-4CEC-8CF1-418760751FE5}"/>
  <sortState xmlns:xlrd2="http://schemas.microsoft.com/office/spreadsheetml/2017/richdata2" ref="A5:K37">
    <sortCondition descending="1" ref="J4:J37"/>
  </sortState>
  <tableColumns count="11">
    <tableColumn id="1" xr3:uid="{F2871FAF-FEC7-4D83-BAC3-C682ABFB12A2}" name="Prioritná os - upravené" dataDxfId="10"/>
    <tableColumn id="2" xr3:uid="{1E2D2352-75A6-49D1-8EDF-B2A02D6F4A20}" name="Banskobystrický kraj" dataDxfId="9" dataCellStyle="Čiarka"/>
    <tableColumn id="3" xr3:uid="{3BE8B686-33D6-4050-A81A-900FB755974E}" name="Bratislavský kraj" dataDxfId="8" dataCellStyle="Čiarka"/>
    <tableColumn id="4" xr3:uid="{56CF3B84-8E35-4CF9-A063-25FDAF199125}" name="Košický kraj" dataDxfId="7" dataCellStyle="Čiarka"/>
    <tableColumn id="5" xr3:uid="{D5950B8E-CED1-4BB0-A036-86E9D29E55D9}" name="Nitriansky kraj" dataDxfId="6" dataCellStyle="Čiarka"/>
    <tableColumn id="6" xr3:uid="{BB5ADAA0-122E-405C-B328-420AA39259B3}" name="Prešovský kraj" dataDxfId="5" dataCellStyle="Čiarka"/>
    <tableColumn id="7" xr3:uid="{A38D82B0-AB88-4A3E-8CA4-AFBC3E606389}" name="Trenčiansky kraj" dataDxfId="4" dataCellStyle="Čiarka"/>
    <tableColumn id="8" xr3:uid="{D7E5E390-E582-4FA0-9553-BED3F670DCB2}" name="Trnavský kraj" dataDxfId="3" dataCellStyle="Čiarka"/>
    <tableColumn id="9" xr3:uid="{5E40297A-70EE-4FDD-96FD-17C116436040}" name="Žilinský kraj" dataDxfId="2" dataCellStyle="Čiarka"/>
    <tableColumn id="10" xr3:uid="{BA53CD5F-277E-4B26-B9A6-DC357280181E}" name="SPOLU" dataDxfId="1"/>
    <tableColumn id="11" xr3:uid="{6E64765F-0EE9-480D-8B78-344C81F56F4B}" name="Stĺpec1" dataDxfId="0" dataCellStyle="Percentá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IDRP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7F7F7F"/>
      </a:accent1>
      <a:accent2>
        <a:srgbClr val="D8D8D8"/>
      </a:accent2>
      <a:accent3>
        <a:srgbClr val="7030A0"/>
      </a:accent3>
      <a:accent4>
        <a:srgbClr val="A5A5A5"/>
      </a:accent4>
      <a:accent5>
        <a:srgbClr val="E398E1"/>
      </a:accent5>
      <a:accent6>
        <a:srgbClr val="BFBFBF"/>
      </a:accent6>
      <a:hlink>
        <a:srgbClr val="000000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6"/>
  <sheetViews>
    <sheetView tabSelected="1" workbookViewId="0"/>
  </sheetViews>
  <sheetFormatPr defaultColWidth="9.1796875" defaultRowHeight="17.149999999999999" customHeight="1" x14ac:dyDescent="0.3"/>
  <cols>
    <col min="1" max="16384" width="9.1796875" style="199"/>
  </cols>
  <sheetData>
    <row r="2" spans="1:10" ht="17.149999999999999" customHeight="1" x14ac:dyDescent="0.3">
      <c r="A2" s="229" t="s">
        <v>0</v>
      </c>
    </row>
    <row r="3" spans="1:10" ht="17.149999999999999" customHeight="1" x14ac:dyDescent="0.3">
      <c r="B3" s="198" t="s">
        <v>1</v>
      </c>
      <c r="C3" s="198"/>
      <c r="D3" s="198"/>
      <c r="E3" s="198"/>
      <c r="F3" s="198"/>
      <c r="G3" s="198"/>
      <c r="H3" s="198"/>
    </row>
    <row r="4" spans="1:10" ht="17.149999999999999" customHeight="1" x14ac:dyDescent="0.3">
      <c r="B4" s="198" t="s">
        <v>2</v>
      </c>
      <c r="C4" s="198"/>
      <c r="D4" s="198"/>
      <c r="E4" s="198"/>
      <c r="F4" s="198"/>
      <c r="G4" s="198"/>
      <c r="H4" s="198"/>
    </row>
    <row r="5" spans="1:10" ht="17.149999999999999" customHeight="1" x14ac:dyDescent="0.3">
      <c r="B5" s="198" t="s">
        <v>683</v>
      </c>
      <c r="C5" s="198"/>
      <c r="D5" s="198"/>
      <c r="E5" s="198"/>
      <c r="F5" s="198"/>
      <c r="G5" s="198"/>
      <c r="H5" s="198"/>
    </row>
    <row r="6" spans="1:10" ht="17.149999999999999" customHeight="1" x14ac:dyDescent="0.3">
      <c r="B6" s="198" t="s">
        <v>725</v>
      </c>
      <c r="C6" s="198"/>
      <c r="D6" s="198"/>
      <c r="E6" s="198"/>
      <c r="F6" s="198"/>
      <c r="G6" s="198"/>
      <c r="H6" s="198"/>
    </row>
    <row r="7" spans="1:10" ht="17.149999999999999" customHeight="1" x14ac:dyDescent="0.3">
      <c r="B7" s="198"/>
      <c r="C7" s="198"/>
      <c r="D7" s="198"/>
      <c r="E7" s="198"/>
      <c r="F7" s="198"/>
      <c r="G7" s="198"/>
      <c r="H7" s="198"/>
      <c r="I7" s="198"/>
      <c r="J7" s="198"/>
    </row>
    <row r="8" spans="1:10" ht="17.149999999999999" customHeight="1" x14ac:dyDescent="0.3">
      <c r="B8" s="198" t="s">
        <v>447</v>
      </c>
      <c r="C8" s="198"/>
      <c r="D8" s="198"/>
      <c r="E8" s="198"/>
      <c r="F8" s="198"/>
      <c r="G8" s="198"/>
      <c r="H8" s="198"/>
    </row>
    <row r="9" spans="1:10" ht="17.149999999999999" customHeight="1" x14ac:dyDescent="0.3">
      <c r="B9" s="198" t="s">
        <v>448</v>
      </c>
      <c r="C9" s="198"/>
      <c r="D9" s="198"/>
      <c r="E9" s="198"/>
      <c r="F9" s="198"/>
      <c r="G9" s="198"/>
      <c r="H9" s="198"/>
    </row>
    <row r="10" spans="1:10" ht="17.149999999999999" customHeight="1" x14ac:dyDescent="0.3">
      <c r="B10" s="198" t="s">
        <v>451</v>
      </c>
      <c r="C10" s="198"/>
      <c r="D10" s="198"/>
      <c r="E10" s="198"/>
      <c r="F10" s="198"/>
      <c r="G10" s="198"/>
      <c r="H10" s="198"/>
    </row>
    <row r="11" spans="1:10" ht="17.149999999999999" customHeight="1" x14ac:dyDescent="0.3">
      <c r="B11" s="198" t="s">
        <v>452</v>
      </c>
      <c r="C11" s="198"/>
      <c r="D11" s="198"/>
      <c r="E11" s="198"/>
      <c r="F11" s="198"/>
      <c r="G11" s="198"/>
      <c r="H11" s="198"/>
    </row>
    <row r="12" spans="1:10" ht="17.149999999999999" customHeight="1" x14ac:dyDescent="0.3">
      <c r="B12" s="198" t="s">
        <v>454</v>
      </c>
      <c r="C12" s="198"/>
      <c r="D12" s="198"/>
      <c r="E12" s="198"/>
      <c r="F12" s="198"/>
      <c r="G12" s="198"/>
      <c r="H12" s="198"/>
    </row>
    <row r="13" spans="1:10" ht="17.149999999999999" customHeight="1" x14ac:dyDescent="0.3">
      <c r="B13" s="198" t="s">
        <v>456</v>
      </c>
      <c r="C13" s="198"/>
      <c r="D13" s="198"/>
      <c r="E13" s="198"/>
      <c r="F13" s="198"/>
      <c r="G13" s="198"/>
      <c r="H13" s="198"/>
    </row>
    <row r="14" spans="1:10" ht="17.149999999999999" customHeight="1" x14ac:dyDescent="0.3">
      <c r="B14" s="198" t="s">
        <v>468</v>
      </c>
      <c r="C14" s="198"/>
      <c r="D14" s="198"/>
      <c r="E14" s="198"/>
      <c r="F14" s="198"/>
      <c r="G14" s="198"/>
      <c r="H14" s="198"/>
    </row>
    <row r="15" spans="1:10" ht="17.149999999999999" customHeight="1" x14ac:dyDescent="0.3">
      <c r="B15" s="230"/>
      <c r="C15" s="230"/>
      <c r="D15" s="230"/>
      <c r="E15" s="230"/>
      <c r="F15" s="230"/>
      <c r="G15" s="230"/>
      <c r="H15" s="198"/>
      <c r="I15" s="198"/>
      <c r="J15" s="198"/>
    </row>
    <row r="16" spans="1:10" ht="17.149999999999999" customHeight="1" x14ac:dyDescent="0.3">
      <c r="B16" s="198" t="s">
        <v>3</v>
      </c>
      <c r="C16" s="198"/>
      <c r="D16" s="198"/>
      <c r="E16" s="198"/>
      <c r="F16" s="198"/>
      <c r="G16" s="198"/>
      <c r="H16" s="198"/>
    </row>
    <row r="17" spans="2:8" ht="17.149999999999999" customHeight="1" x14ac:dyDescent="0.3">
      <c r="B17" s="198" t="s">
        <v>4</v>
      </c>
      <c r="C17" s="198"/>
      <c r="D17" s="198"/>
      <c r="E17" s="198"/>
      <c r="F17" s="198"/>
      <c r="G17" s="198"/>
      <c r="H17" s="198"/>
    </row>
    <row r="18" spans="2:8" ht="17.149999999999999" customHeight="1" x14ac:dyDescent="0.3">
      <c r="B18" s="198" t="s">
        <v>414</v>
      </c>
      <c r="C18" s="198"/>
      <c r="D18" s="198"/>
      <c r="E18" s="198"/>
      <c r="F18" s="198"/>
      <c r="G18" s="198"/>
      <c r="H18" s="198"/>
    </row>
    <row r="19" spans="2:8" ht="17.149999999999999" customHeight="1" x14ac:dyDescent="0.3">
      <c r="B19" s="198" t="s">
        <v>449</v>
      </c>
      <c r="C19" s="198"/>
      <c r="D19" s="198"/>
      <c r="E19" s="198"/>
      <c r="F19" s="198"/>
      <c r="G19" s="198"/>
      <c r="H19" s="198"/>
    </row>
    <row r="20" spans="2:8" ht="17.149999999999999" customHeight="1" x14ac:dyDescent="0.3">
      <c r="B20" s="198" t="s">
        <v>450</v>
      </c>
      <c r="C20" s="198"/>
      <c r="D20" s="198"/>
      <c r="E20" s="198"/>
      <c r="F20" s="198"/>
      <c r="G20" s="198"/>
      <c r="H20" s="198"/>
    </row>
    <row r="21" spans="2:8" ht="17.149999999999999" customHeight="1" x14ac:dyDescent="0.3">
      <c r="B21" s="198" t="s">
        <v>453</v>
      </c>
      <c r="C21" s="198"/>
      <c r="D21" s="198"/>
      <c r="E21" s="198"/>
      <c r="F21" s="198"/>
      <c r="G21" s="198"/>
      <c r="H21" s="198"/>
    </row>
    <row r="22" spans="2:8" ht="17.149999999999999" customHeight="1" x14ac:dyDescent="0.3">
      <c r="B22" s="198" t="s">
        <v>455</v>
      </c>
      <c r="C22" s="198"/>
      <c r="D22" s="198"/>
      <c r="E22" s="198"/>
      <c r="F22" s="198"/>
      <c r="G22" s="198"/>
      <c r="H22" s="198"/>
    </row>
    <row r="23" spans="2:8" ht="17.149999999999999" customHeight="1" x14ac:dyDescent="0.3">
      <c r="B23" s="198" t="s">
        <v>413</v>
      </c>
      <c r="C23" s="198"/>
      <c r="D23" s="198"/>
      <c r="E23" s="198"/>
      <c r="F23" s="198"/>
      <c r="G23" s="198"/>
      <c r="H23" s="198"/>
    </row>
    <row r="24" spans="2:8" ht="17.149999999999999" customHeight="1" x14ac:dyDescent="0.3">
      <c r="B24" s="198" t="s">
        <v>457</v>
      </c>
      <c r="C24" s="198"/>
      <c r="D24" s="198"/>
      <c r="E24" s="198"/>
      <c r="F24" s="198"/>
      <c r="G24" s="198"/>
      <c r="H24" s="198"/>
    </row>
    <row r="25" spans="2:8" ht="17.149999999999999" customHeight="1" x14ac:dyDescent="0.3">
      <c r="B25" s="198" t="s">
        <v>458</v>
      </c>
      <c r="C25" s="198"/>
      <c r="D25" s="198"/>
      <c r="E25" s="198"/>
      <c r="F25" s="198"/>
      <c r="G25" s="198"/>
      <c r="H25" s="198"/>
    </row>
    <row r="26" spans="2:8" ht="17.149999999999999" customHeight="1" x14ac:dyDescent="0.3">
      <c r="B26" s="198" t="s">
        <v>459</v>
      </c>
      <c r="C26" s="198"/>
      <c r="D26" s="198"/>
      <c r="E26" s="198"/>
      <c r="F26" s="198"/>
      <c r="G26" s="198"/>
      <c r="H26" s="198"/>
    </row>
    <row r="27" spans="2:8" ht="17.149999999999999" customHeight="1" x14ac:dyDescent="0.3">
      <c r="B27" s="198" t="s">
        <v>460</v>
      </c>
      <c r="C27" s="198"/>
      <c r="D27" s="198"/>
      <c r="E27" s="198"/>
      <c r="F27" s="198"/>
      <c r="G27" s="198"/>
      <c r="H27" s="198"/>
    </row>
    <row r="28" spans="2:8" ht="17.149999999999999" customHeight="1" x14ac:dyDescent="0.3">
      <c r="B28" s="198" t="s">
        <v>461</v>
      </c>
      <c r="C28" s="198"/>
      <c r="D28" s="198"/>
      <c r="E28" s="198"/>
      <c r="F28" s="198"/>
      <c r="G28" s="198"/>
      <c r="H28" s="198"/>
    </row>
    <row r="29" spans="2:8" ht="17.149999999999999" customHeight="1" x14ac:dyDescent="0.3">
      <c r="B29" s="198" t="s">
        <v>462</v>
      </c>
      <c r="C29" s="198"/>
      <c r="D29" s="198"/>
      <c r="E29" s="198"/>
      <c r="F29" s="198"/>
      <c r="G29" s="198"/>
      <c r="H29" s="198"/>
    </row>
    <row r="30" spans="2:8" ht="17.149999999999999" customHeight="1" x14ac:dyDescent="0.3">
      <c r="B30" s="198" t="s">
        <v>463</v>
      </c>
      <c r="C30" s="198"/>
      <c r="D30" s="198"/>
      <c r="E30" s="198"/>
      <c r="F30" s="198"/>
      <c r="G30" s="198"/>
      <c r="H30" s="198"/>
    </row>
    <row r="31" spans="2:8" ht="17.149999999999999" customHeight="1" x14ac:dyDescent="0.3">
      <c r="B31" s="198" t="s">
        <v>464</v>
      </c>
      <c r="C31" s="198"/>
      <c r="D31" s="198"/>
      <c r="E31" s="198"/>
      <c r="F31" s="198"/>
      <c r="G31" s="198"/>
      <c r="H31" s="198"/>
    </row>
    <row r="32" spans="2:8" ht="17.149999999999999" customHeight="1" x14ac:dyDescent="0.3">
      <c r="B32" s="198" t="s">
        <v>465</v>
      </c>
      <c r="C32" s="198"/>
      <c r="D32" s="198"/>
      <c r="E32" s="198"/>
      <c r="F32" s="198"/>
      <c r="G32" s="198"/>
      <c r="H32" s="198"/>
    </row>
    <row r="33" spans="2:8" ht="17.149999999999999" customHeight="1" x14ac:dyDescent="0.3">
      <c r="B33" s="198" t="s">
        <v>466</v>
      </c>
      <c r="C33" s="198"/>
      <c r="D33" s="198"/>
      <c r="E33" s="198"/>
      <c r="F33" s="198"/>
      <c r="G33" s="198"/>
      <c r="H33" s="198"/>
    </row>
    <row r="34" spans="2:8" ht="17.149999999999999" customHeight="1" x14ac:dyDescent="0.3">
      <c r="B34" s="198" t="s">
        <v>467</v>
      </c>
      <c r="C34" s="198"/>
      <c r="D34" s="198"/>
      <c r="E34" s="198"/>
      <c r="F34" s="198"/>
      <c r="G34" s="198"/>
      <c r="H34" s="198"/>
    </row>
    <row r="35" spans="2:8" ht="17.149999999999999" customHeight="1" x14ac:dyDescent="0.3">
      <c r="B35" s="198"/>
      <c r="C35" s="198"/>
      <c r="D35" s="198"/>
      <c r="E35" s="198"/>
      <c r="F35" s="198"/>
      <c r="G35" s="198"/>
      <c r="H35" s="198"/>
    </row>
    <row r="36" spans="2:8" ht="17.149999999999999" customHeight="1" x14ac:dyDescent="0.3">
      <c r="B36" s="198"/>
      <c r="C36" s="198"/>
      <c r="D36" s="198"/>
      <c r="E36" s="198"/>
      <c r="F36" s="198"/>
      <c r="G36" s="198"/>
      <c r="H36" s="198"/>
    </row>
  </sheetData>
  <hyperlinks>
    <hyperlink ref="B4:F4" location="'Mapa 2'!A1" display="Mapa 2: Miera nezamestnanosti v regiónoch EÚ 27 (úroveň NUTS 2, 2022)" xr:uid="{4B457C95-7729-4457-B68E-4F08BDA52C54}"/>
    <hyperlink ref="B3:J3" location="'Mapa 1'!A1" display="Mapa 1: Regionálne nerovnosti EÚ 27 (HDP na obyvateľa v PKS, úroveň NUTS 2, 2021)" xr:uid="{D254EF94-6F5D-4417-991A-083AC0967525}"/>
    <hyperlink ref="B8:H8" location="'Tabuľka 1'!A1" display="Tabuľka 1: Alokácia zdrojov programového obdobia 2014 – 2020" xr:uid="{877B0511-2DB8-41DB-8E7B-6A1CEB3B8D16}"/>
    <hyperlink ref="B16:I16" location="'Graf 1'!A1" display="Graf 1: Celková alokácia zdrojov na obyvateľa za programové obdobie 2014 - 2020 " xr:uid="{03576446-7525-42B6-855E-460ABAE9A454}"/>
    <hyperlink ref="B17:J17" location="'Graf 2'!A1" display="Graf 2: Čerpania zdrojov EÚ z programového obdobia 2014 – 2020 (údaje k 31.12. 2023)" xr:uid="{D424D920-548F-48BA-AAB3-0BB02F84C352}"/>
    <hyperlink ref="B23:J23" location="'Graf 8'!A1" display="Graf 8: Porovnanie životnej úrovne regiónov V4 (HDP na obyvateľa v PKS, úroveň NUTS 2)" xr:uid="{F04057F3-9B0B-498B-A5EE-36C91B41BD73}"/>
    <hyperlink ref="B18" location="'Graf 3'!A1" display="Graf 3: Pomer priemeru HDP ostatných krajov SR vo vzťahu k HDP Bratislavského kraja (v %)" xr:uid="{4FEB51DA-384D-4815-B6E1-F767D5C2381C}"/>
    <hyperlink ref="B9" location="'Tabuľka 2'!A1" display="Tabuľka 2: Nárast tvorby HDP po krajoch vo vzťahu k Bratislavskému kraju – miera dobiehania/ zaostávania voči Bratislavskému kraju" xr:uid="{E6B9E5F2-2B35-4986-949A-67CD4697CF68}"/>
    <hyperlink ref="B10" location="'Tabuľka 3'!A1" display="Tabuľka 3: Vývoj pomeru tvorby HDP v PKS v krajoch k pomeru tvorby HDP (v PKS) Bratislavského kraja." xr:uid="{827C8D51-9B37-4F9D-8E50-ACDB3397D97A}"/>
    <hyperlink ref="B11" location="'Tabuľka 4'!A1" display="Tabuľka 4: Nárast (absolútny) tvorby HDP v PKS krajov za obdobie 2012 až 2022 " xr:uid="{AB52283A-F674-4BC4-A69A-619E7BAC7D22}"/>
    <hyperlink ref="B12" location="'Tabuľka 5'!A1" display="Tabuľka 5: Prehľad alokácie a kontrahovania operačných programov " xr:uid="{2659B7D6-E92B-4812-B7EE-1F2C4D0E3E7E}"/>
    <hyperlink ref="B13" location="'Tabuľka 6'!A1" display="Tabuľka 6: Finančný prehľad operačných programov" xr:uid="{7476D546-1FE9-4098-972A-E54EC659CEA0}"/>
    <hyperlink ref="B14" location="'Tabuľka 7'!A1" display="Tabuľka 7: Dosiahnutý pokrok vybraných merateľných ukazovateľov" xr:uid="{536D128B-1287-49AD-81BD-B89A76E984DE}"/>
    <hyperlink ref="B19" location="'Graf 4'!A1" display="Graf 4: Pomer regionálneho HDP na obyvateľa (€) k priemeru EÚ (EÚ 27)" xr:uid="{A51A474F-D891-4C0A-9241-F29FDACF3882}"/>
    <hyperlink ref="B20" location="'Graf 5'!A1" display="Graf 5: Regionálne HDP na obyvateľa (parita kúpnej sily)" xr:uid="{B33FB20F-499C-4FCF-9D77-B3BA4E3658A1}"/>
    <hyperlink ref="B21" location="'Graf 6'!A1" display="Graf 6: Ročný prehľad programových období" xr:uid="{41E7A0D9-21FD-4B7F-8FBB-AA6130877129}"/>
    <hyperlink ref="B22" location="'Graf 7'!A1" display="Graf 7: Percento čerpania k alokácii PO 2007 – 2013 v porovnaní s PO 2014 – 2020 (kumulatív) " xr:uid="{0172CD2C-7CBA-45D6-9E2E-1751AA7B5914}"/>
    <hyperlink ref="B24" location="'Graf 9'!A1" display="Graf 9: Prioritné oblasti podpory za jednotlivé kraje (všetky podporené projekty, v mil. eur)" xr:uid="{3EB15710-1C48-47C6-8D93-66C1241D5C2A}"/>
    <hyperlink ref="B25" location="'Graf 10'!A1" display="Graf 10: Prioritné oblasti podpory za jednotlivé kraje (dopytovo orientované projekty, v mil. eur)" xr:uid="{ACB84DC5-2539-4136-B2D2-4985957E3095}"/>
    <hyperlink ref="B26" location="'Graf 11'!A1" display="Graf 11: Celková výška poskytnutej podpory EÚ v krajoch SR (v mil. eur)" xr:uid="{E2780C6D-5821-4797-AD11-D09DEA473CDA}"/>
    <hyperlink ref="B27" location="'Graf 12'!A1" display="Graf 12: Výška podpory EÚ na obyvateľa kraja celkovo, za DOP a za ostatné projekty (v eur)" xr:uid="{C5DE6484-1FE9-46D2-AACC-13BAB0CB5EAB}"/>
    <hyperlink ref="B28" location="'Graf 13'!A1" display="Graf 13: Percentuálna zmena ukazovateľa Tržby z predaja vlastných výrobkov a služieb podporených a nepodporených podnikov medzi rokmi 2014 a 2022 v jednotlivých krajoch SR" xr:uid="{144833D0-EE8F-4593-BD83-AA47ED0F0AF0}"/>
    <hyperlink ref="B29" location="'Graf 14'!A1" display="Graf 14: Percentuálna zmena ukazovateľa Pridaná hodnota podporených a nepodporených podnikov medzi rokmi 2014 a 2022 v jednotlivých krajoch SR" xr:uid="{D243A8E2-744E-439F-ACDC-C1D6D09BA064}"/>
    <hyperlink ref="B30" location="'Graf 15'!A1" display="Graf 15: Percentuálna zmena ukazovateľa Výsledok hospodárenia z bežnej činnosti po zdanení podporených a nepodporených podnikov medzi rokmi 2014 a 2022 v jednotlivých krajoch SR" xr:uid="{40910233-1D44-4B83-82C6-75FCC76EA4B1}"/>
    <hyperlink ref="B31" location="'Graf 16'!A1" display="Graf 16: Percentuálna zmena ukazovateľa Tržby z predaja vlastných výrobkov a služieb podporených a nepodporených podnikov medzi rokmi 2014 a 2022 v jednotlivých odvetviach v SR" xr:uid="{14845E75-244B-4C0F-82BB-AB5C72C14565}"/>
    <hyperlink ref="B32" location="'Graf 17'!A1" display="Graf 17: Percentuálna zmena ukazovateľa Pridaná hodnota podporených a nepodporených podnikov medzi rokmi 2014 a 2022 v jednotlivých odvetviach v SR" xr:uid="{6CA2BCA8-2FDA-4AE5-8913-ECADA3D7E50A}"/>
    <hyperlink ref="B33" location="'Graf 18'!A1" display="Graf 18: Percentuálna zmena ukazovateľa Tržby z predaja vlastných výrobkov a služieb podporených a nepodporených podnikov medzi rokmi 2014 a 2022 v prihraničných okresoch s Ukrajinou" xr:uid="{4DF2A6A5-6A9E-41B2-A61C-AF31021D40A0}"/>
    <hyperlink ref="B34" location="'Graf 19'!A1" display="Graf 19: Percentuálna zmena ukazovateľa Pridaná hodnota podporených a nepodporených podnikov medzi rokmi 2014 a 2022 v prihraničných okresoch s Ukrajinou" xr:uid="{01BD603F-67F0-4CE5-BE1C-E82EE263DA93}"/>
    <hyperlink ref="B5" location="'Mapa 3'!A1" display="Mapa 3: Index konkurencieschopnosti regiónov krajín V4 (úroveň NUTS 2, 2016)" xr:uid="{BE7E7632-00EC-4876-82C1-77DFF8CFB895}"/>
    <hyperlink ref="B6" location="'Mapa 4'!A1" display="Mapa 4: Index konkurencieschopnosti regiónov krajín V4 (úroveň NUTS 2, 2022)" xr:uid="{4287F408-9151-40B5-BEFB-6AF555EC784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92DC-CADD-40EB-AC18-0D69C8F51ED4}">
  <sheetPr>
    <tabColor theme="4" tint="0.39997558519241921"/>
  </sheetPr>
  <dimension ref="A2:W62"/>
  <sheetViews>
    <sheetView workbookViewId="0">
      <selection activeCell="A2" sqref="A2"/>
    </sheetView>
  </sheetViews>
  <sheetFormatPr defaultColWidth="8.7265625" defaultRowHeight="14" x14ac:dyDescent="0.3"/>
  <cols>
    <col min="1" max="1" width="46.54296875" style="1" customWidth="1"/>
    <col min="2" max="2" width="23.54296875" style="1" customWidth="1"/>
    <col min="3" max="3" width="5.7265625" style="1" customWidth="1"/>
    <col min="4" max="4" width="11.26953125" style="1" customWidth="1"/>
    <col min="5" max="5" width="11.7265625" style="1" customWidth="1"/>
    <col min="6" max="6" width="11.453125" style="1" customWidth="1"/>
    <col min="7" max="7" width="11.7265625" style="1" customWidth="1"/>
    <col min="8" max="8" width="10.26953125" style="1" customWidth="1"/>
    <col min="9" max="9" width="11.81640625" style="1" customWidth="1"/>
    <col min="10" max="10" width="13" style="1" customWidth="1"/>
    <col min="11" max="12" width="11.54296875" style="1" customWidth="1"/>
    <col min="13" max="14" width="9.1796875" style="1" bestFit="1" customWidth="1"/>
    <col min="15" max="16384" width="8.7265625" style="1"/>
  </cols>
  <sheetData>
    <row r="2" spans="1:23" x14ac:dyDescent="0.3">
      <c r="A2" s="2" t="s">
        <v>450</v>
      </c>
    </row>
    <row r="4" spans="1:23" s="186" customFormat="1" x14ac:dyDescent="0.3">
      <c r="D4" s="187" t="s">
        <v>415</v>
      </c>
      <c r="E4" s="187" t="s">
        <v>416</v>
      </c>
      <c r="F4" s="187" t="s">
        <v>417</v>
      </c>
      <c r="G4" s="187" t="s">
        <v>418</v>
      </c>
      <c r="H4" s="187" t="s">
        <v>419</v>
      </c>
      <c r="I4" s="187" t="s">
        <v>420</v>
      </c>
      <c r="J4" s="187" t="s">
        <v>421</v>
      </c>
      <c r="K4" s="187" t="s">
        <v>422</v>
      </c>
      <c r="L4" s="187" t="s">
        <v>423</v>
      </c>
      <c r="M4" s="187" t="s">
        <v>424</v>
      </c>
      <c r="N4" s="187" t="s">
        <v>425</v>
      </c>
      <c r="W4" s="187"/>
    </row>
    <row r="5" spans="1:23" x14ac:dyDescent="0.3">
      <c r="A5" s="108" t="s">
        <v>473</v>
      </c>
      <c r="B5" s="108" t="s">
        <v>229</v>
      </c>
      <c r="C5" s="108" t="s">
        <v>474</v>
      </c>
      <c r="D5" s="82">
        <v>49149.201000000001</v>
      </c>
      <c r="E5" s="82">
        <v>50946.862999999998</v>
      </c>
      <c r="F5" s="82">
        <v>51091.597999999998</v>
      </c>
      <c r="G5" s="82">
        <v>53178.303999999996</v>
      </c>
      <c r="H5" s="82">
        <v>50812.008000000002</v>
      </c>
      <c r="I5" s="82">
        <v>50007.523999999998</v>
      </c>
      <c r="J5" s="82">
        <v>50542.107000000004</v>
      </c>
      <c r="K5" s="82">
        <v>50963.404000000002</v>
      </c>
      <c r="L5" s="82">
        <v>47718.587</v>
      </c>
      <c r="M5" s="82">
        <v>47254.417000000001</v>
      </c>
      <c r="N5" s="82">
        <v>49902.137999999999</v>
      </c>
    </row>
    <row r="6" spans="1:23" x14ac:dyDescent="0.3">
      <c r="A6" s="108" t="s">
        <v>473</v>
      </c>
      <c r="B6" s="108" t="s">
        <v>393</v>
      </c>
      <c r="C6" s="108" t="s">
        <v>474</v>
      </c>
      <c r="D6" s="82">
        <v>22211.537</v>
      </c>
      <c r="E6" s="82">
        <v>22170.856</v>
      </c>
      <c r="F6" s="82">
        <v>23302.773000000001</v>
      </c>
      <c r="G6" s="82">
        <v>23037.982</v>
      </c>
      <c r="H6" s="82">
        <v>22455.09</v>
      </c>
      <c r="I6" s="82">
        <v>22187.883999999998</v>
      </c>
      <c r="J6" s="82">
        <v>23001.735000000001</v>
      </c>
      <c r="K6" s="82">
        <v>24982.942999999999</v>
      </c>
      <c r="L6" s="82">
        <v>22893.927</v>
      </c>
      <c r="M6" s="82">
        <v>24385.885999999999</v>
      </c>
      <c r="N6" s="82">
        <v>25726.756000000001</v>
      </c>
    </row>
    <row r="7" spans="1:23" x14ac:dyDescent="0.3">
      <c r="A7" s="108" t="s">
        <v>473</v>
      </c>
      <c r="B7" s="108" t="s">
        <v>394</v>
      </c>
      <c r="C7" s="108" t="s">
        <v>474</v>
      </c>
      <c r="D7" s="82">
        <v>17326.786</v>
      </c>
      <c r="E7" s="82">
        <v>17245.995999999999</v>
      </c>
      <c r="F7" s="82">
        <v>17783.061000000002</v>
      </c>
      <c r="G7" s="82">
        <v>18500.081999999999</v>
      </c>
      <c r="H7" s="82">
        <v>17209.062000000002</v>
      </c>
      <c r="I7" s="82">
        <v>16726</v>
      </c>
      <c r="J7" s="82">
        <v>17640.635999999999</v>
      </c>
      <c r="K7" s="82">
        <v>17777.990000000002</v>
      </c>
      <c r="L7" s="82">
        <v>17040.239000000001</v>
      </c>
      <c r="M7" s="82">
        <v>18740.314999999999</v>
      </c>
      <c r="N7" s="82">
        <v>21079.254000000001</v>
      </c>
    </row>
    <row r="8" spans="1:23" x14ac:dyDescent="0.3">
      <c r="A8" s="108" t="s">
        <v>473</v>
      </c>
      <c r="B8" s="108" t="s">
        <v>395</v>
      </c>
      <c r="C8" s="108" t="s">
        <v>474</v>
      </c>
      <c r="D8" s="82">
        <v>17531.764999999999</v>
      </c>
      <c r="E8" s="82">
        <v>17292.152999999998</v>
      </c>
      <c r="F8" s="82">
        <v>17682.933000000001</v>
      </c>
      <c r="G8" s="82">
        <v>17848.498</v>
      </c>
      <c r="H8" s="82">
        <v>17339.75</v>
      </c>
      <c r="I8" s="82">
        <v>17558.653999999999</v>
      </c>
      <c r="J8" s="82">
        <v>17359.054</v>
      </c>
      <c r="K8" s="82">
        <v>18925.105</v>
      </c>
      <c r="L8" s="82">
        <v>17949.045999999998</v>
      </c>
      <c r="M8" s="82">
        <v>18770.576000000001</v>
      </c>
      <c r="N8" s="82">
        <v>20122.79</v>
      </c>
    </row>
    <row r="9" spans="1:23" x14ac:dyDescent="0.3">
      <c r="A9" s="108" t="s">
        <v>473</v>
      </c>
      <c r="B9" s="108" t="s">
        <v>396</v>
      </c>
      <c r="C9" s="108" t="s">
        <v>474</v>
      </c>
      <c r="D9" s="82">
        <v>17312.383999999998</v>
      </c>
      <c r="E9" s="82">
        <v>17308.835999999999</v>
      </c>
      <c r="F9" s="82">
        <v>18172.609</v>
      </c>
      <c r="G9" s="82">
        <v>19021.566999999999</v>
      </c>
      <c r="H9" s="82">
        <v>17947.525000000001</v>
      </c>
      <c r="I9" s="82">
        <v>17786.911</v>
      </c>
      <c r="J9" s="82">
        <v>18305.419000000002</v>
      </c>
      <c r="K9" s="82">
        <v>19729.145</v>
      </c>
      <c r="L9" s="82">
        <v>18019.462</v>
      </c>
      <c r="M9" s="82">
        <v>19742.598000000002</v>
      </c>
      <c r="N9" s="82">
        <v>21641.892</v>
      </c>
    </row>
    <row r="10" spans="1:23" x14ac:dyDescent="0.3">
      <c r="A10" s="108" t="s">
        <v>473</v>
      </c>
      <c r="B10" s="108" t="s">
        <v>397</v>
      </c>
      <c r="C10" s="108" t="s">
        <v>474</v>
      </c>
      <c r="D10" s="82">
        <v>13942.692999999999</v>
      </c>
      <c r="E10" s="82">
        <v>14391.842000000001</v>
      </c>
      <c r="F10" s="82">
        <v>14553.521000000001</v>
      </c>
      <c r="G10" s="82">
        <v>15437.078</v>
      </c>
      <c r="H10" s="82">
        <v>14777.991</v>
      </c>
      <c r="I10" s="82">
        <v>15024.438</v>
      </c>
      <c r="J10" s="82">
        <v>15576.456</v>
      </c>
      <c r="K10" s="82">
        <v>15971.849</v>
      </c>
      <c r="L10" s="82">
        <v>14904.147000000001</v>
      </c>
      <c r="M10" s="82">
        <v>17243.973000000002</v>
      </c>
      <c r="N10" s="82">
        <v>19259.224999999999</v>
      </c>
    </row>
    <row r="11" spans="1:23" x14ac:dyDescent="0.3">
      <c r="A11" s="108" t="s">
        <v>473</v>
      </c>
      <c r="B11" s="108" t="s">
        <v>290</v>
      </c>
      <c r="C11" s="108" t="s">
        <v>474</v>
      </c>
      <c r="D11" s="82">
        <v>11794.462</v>
      </c>
      <c r="E11" s="82">
        <v>11833.24</v>
      </c>
      <c r="F11" s="82">
        <v>12362.89</v>
      </c>
      <c r="G11" s="82">
        <v>12965.843000000001</v>
      </c>
      <c r="H11" s="82">
        <v>12523</v>
      </c>
      <c r="I11" s="82">
        <v>12447.975</v>
      </c>
      <c r="J11" s="82">
        <v>13501.638000000001</v>
      </c>
      <c r="K11" s="82">
        <v>13486.102999999999</v>
      </c>
      <c r="L11" s="82">
        <v>12634.171</v>
      </c>
      <c r="M11" s="82">
        <v>13647.406999999999</v>
      </c>
      <c r="N11" s="82">
        <v>14925.601000000001</v>
      </c>
    </row>
    <row r="12" spans="1:23" x14ac:dyDescent="0.3">
      <c r="A12" s="108" t="s">
        <v>473</v>
      </c>
      <c r="B12" s="108" t="s">
        <v>398</v>
      </c>
      <c r="C12" s="108" t="s">
        <v>474</v>
      </c>
      <c r="D12" s="82">
        <v>15579.902</v>
      </c>
      <c r="E12" s="82">
        <v>15793.392</v>
      </c>
      <c r="F12" s="82">
        <v>16439.722000000002</v>
      </c>
      <c r="G12" s="82">
        <v>17423.286</v>
      </c>
      <c r="H12" s="82">
        <v>16186.723</v>
      </c>
      <c r="I12" s="82">
        <v>17212.664000000001</v>
      </c>
      <c r="J12" s="82">
        <v>17254.606</v>
      </c>
      <c r="K12" s="82">
        <v>17663.694</v>
      </c>
      <c r="L12" s="82">
        <v>17120.669999999998</v>
      </c>
      <c r="M12" s="82">
        <v>19028.946</v>
      </c>
      <c r="N12" s="82">
        <v>20470.684000000001</v>
      </c>
    </row>
    <row r="30" spans="1:4" x14ac:dyDescent="0.3">
      <c r="D30" s="85" t="s">
        <v>445</v>
      </c>
    </row>
    <row r="31" spans="1:4" x14ac:dyDescent="0.3">
      <c r="A31" s="198" t="s">
        <v>0</v>
      </c>
    </row>
    <row r="34" spans="1:14" x14ac:dyDescent="0.3"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3">
      <c r="A35" s="29"/>
      <c r="B35" s="29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x14ac:dyDescent="0.3">
      <c r="A36" s="29"/>
      <c r="B36" s="29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x14ac:dyDescent="0.3">
      <c r="A37" s="29"/>
      <c r="B37" s="29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x14ac:dyDescent="0.3">
      <c r="A38" s="29"/>
      <c r="B38" s="29"/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x14ac:dyDescent="0.3">
      <c r="A39" s="29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x14ac:dyDescent="0.3">
      <c r="A40" s="29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x14ac:dyDescent="0.3">
      <c r="A41" s="29"/>
      <c r="B41" s="29"/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x14ac:dyDescent="0.3">
      <c r="A42" s="29"/>
      <c r="B42" s="29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x14ac:dyDescent="0.3">
      <c r="A43" s="29"/>
      <c r="B43" s="29"/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x14ac:dyDescent="0.3"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3">
      <c r="B46" s="29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</row>
    <row r="47" spans="1:14" x14ac:dyDescent="0.3">
      <c r="B47" s="2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 x14ac:dyDescent="0.3">
      <c r="B48" s="2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2:14" x14ac:dyDescent="0.3">
      <c r="B49" s="2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2:14" x14ac:dyDescent="0.3">
      <c r="B50" s="2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2:14" x14ac:dyDescent="0.3">
      <c r="B51" s="2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2:14" x14ac:dyDescent="0.3">
      <c r="B52" s="2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2:14" x14ac:dyDescent="0.3">
      <c r="B53" s="2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6" spans="2:14" x14ac:dyDescent="0.3">
      <c r="B56" s="29"/>
      <c r="D56" s="33"/>
    </row>
    <row r="57" spans="2:14" x14ac:dyDescent="0.3">
      <c r="B57" s="29"/>
      <c r="D57" s="33"/>
    </row>
    <row r="58" spans="2:14" x14ac:dyDescent="0.3">
      <c r="B58" s="29"/>
      <c r="D58" s="33"/>
    </row>
    <row r="59" spans="2:14" x14ac:dyDescent="0.3">
      <c r="B59" s="29"/>
      <c r="D59" s="33"/>
    </row>
    <row r="60" spans="2:14" x14ac:dyDescent="0.3">
      <c r="B60" s="29"/>
      <c r="D60" s="33"/>
    </row>
    <row r="61" spans="2:14" x14ac:dyDescent="0.3">
      <c r="B61" s="29"/>
      <c r="D61" s="33"/>
    </row>
    <row r="62" spans="2:14" x14ac:dyDescent="0.3">
      <c r="B62" s="29"/>
      <c r="D62" s="33"/>
    </row>
  </sheetData>
  <conditionalFormatting sqref="B56:B6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6:D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:N5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31" location="OBSAH!A1" display="OBSAH" xr:uid="{12C819E2-D979-4D8C-9728-C1A61A54C90D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3D1F-23EA-4840-B1B8-76019D46C857}">
  <sheetPr>
    <tabColor theme="4" tint="0.39997558519241921"/>
  </sheetPr>
  <dimension ref="B1:R36"/>
  <sheetViews>
    <sheetView topLeftCell="G7" workbookViewId="0">
      <selection activeCell="G8" sqref="G8"/>
    </sheetView>
  </sheetViews>
  <sheetFormatPr defaultColWidth="9.81640625" defaultRowHeight="13" x14ac:dyDescent="0.3"/>
  <cols>
    <col min="1" max="1" width="0" style="46" hidden="1" customWidth="1"/>
    <col min="2" max="2" width="13.54296875" style="46" hidden="1" customWidth="1"/>
    <col min="3" max="6" width="0" style="46" hidden="1" customWidth="1"/>
    <col min="7" max="17" width="9.81640625" style="46"/>
    <col min="18" max="18" width="6.54296875" style="46" customWidth="1"/>
    <col min="19" max="16384" width="9.81640625" style="46"/>
  </cols>
  <sheetData>
    <row r="1" spans="2:13" hidden="1" x14ac:dyDescent="0.3"/>
    <row r="2" spans="2:13" ht="13.5" hidden="1" thickBot="1" x14ac:dyDescent="0.35">
      <c r="K2" s="46" t="s">
        <v>485</v>
      </c>
      <c r="L2" s="46" t="s">
        <v>486</v>
      </c>
    </row>
    <row r="3" spans="2:13" ht="13.5" hidden="1" thickBot="1" x14ac:dyDescent="0.35">
      <c r="B3" s="46" t="s">
        <v>487</v>
      </c>
      <c r="C3" s="47">
        <v>2007</v>
      </c>
      <c r="D3" s="48">
        <v>2008</v>
      </c>
      <c r="E3" s="49">
        <v>2009</v>
      </c>
      <c r="F3" s="49">
        <v>2010</v>
      </c>
      <c r="G3" s="49">
        <v>2011</v>
      </c>
      <c r="H3" s="49">
        <v>2012</v>
      </c>
      <c r="I3" s="49">
        <v>2013</v>
      </c>
      <c r="J3" s="50">
        <v>2014</v>
      </c>
      <c r="K3" s="51">
        <v>2015</v>
      </c>
      <c r="L3" s="52">
        <v>2016</v>
      </c>
    </row>
    <row r="4" spans="2:13" ht="13.5" hidden="1" thickBot="1" x14ac:dyDescent="0.35">
      <c r="B4" s="46" t="s">
        <v>488</v>
      </c>
      <c r="C4" s="47">
        <v>2014</v>
      </c>
      <c r="D4" s="47">
        <v>2015</v>
      </c>
      <c r="E4" s="48">
        <v>2016</v>
      </c>
      <c r="F4" s="49">
        <v>2017</v>
      </c>
      <c r="G4" s="49">
        <v>2018</v>
      </c>
      <c r="H4" s="49">
        <v>2019</v>
      </c>
      <c r="I4" s="49">
        <v>2020</v>
      </c>
      <c r="J4" s="50">
        <v>2021</v>
      </c>
      <c r="K4" s="50">
        <v>2022</v>
      </c>
      <c r="L4" s="51">
        <v>2023</v>
      </c>
      <c r="M4" s="52">
        <v>2024</v>
      </c>
    </row>
    <row r="5" spans="2:13" ht="13.5" hidden="1" thickBot="1" x14ac:dyDescent="0.35">
      <c r="B5" s="46" t="s">
        <v>489</v>
      </c>
      <c r="C5" s="47">
        <v>2021</v>
      </c>
      <c r="D5" s="47">
        <v>2022</v>
      </c>
      <c r="E5" s="47">
        <v>2023</v>
      </c>
      <c r="F5" s="48">
        <v>2024</v>
      </c>
      <c r="G5" s="49">
        <v>2025</v>
      </c>
      <c r="H5" s="49">
        <v>2026</v>
      </c>
      <c r="I5" s="49">
        <v>2027</v>
      </c>
      <c r="J5" s="50">
        <v>2028</v>
      </c>
      <c r="K5" s="51">
        <v>2029</v>
      </c>
      <c r="L5" s="52">
        <v>2030</v>
      </c>
    </row>
    <row r="6" spans="2:13" hidden="1" x14ac:dyDescent="0.3"/>
    <row r="8" spans="2:13" x14ac:dyDescent="0.3">
      <c r="G8" s="54" t="s">
        <v>453</v>
      </c>
    </row>
    <row r="11" spans="2:13" x14ac:dyDescent="0.3">
      <c r="D11" s="53" t="s">
        <v>489</v>
      </c>
      <c r="E11" s="53" t="s">
        <v>488</v>
      </c>
      <c r="F11" s="53" t="s">
        <v>487</v>
      </c>
    </row>
    <row r="12" spans="2:13" x14ac:dyDescent="0.3">
      <c r="C12" s="46">
        <v>2007</v>
      </c>
      <c r="F12" s="46">
        <v>1</v>
      </c>
    </row>
    <row r="13" spans="2:13" x14ac:dyDescent="0.3">
      <c r="C13" s="46">
        <v>2008</v>
      </c>
      <c r="F13" s="46">
        <v>1</v>
      </c>
    </row>
    <row r="14" spans="2:13" x14ac:dyDescent="0.3">
      <c r="C14" s="46">
        <v>2009</v>
      </c>
      <c r="F14" s="46">
        <v>1</v>
      </c>
    </row>
    <row r="15" spans="2:13" x14ac:dyDescent="0.3">
      <c r="C15" s="46">
        <v>2010</v>
      </c>
      <c r="F15" s="46">
        <v>1</v>
      </c>
    </row>
    <row r="16" spans="2:13" x14ac:dyDescent="0.3">
      <c r="C16" s="46">
        <v>2011</v>
      </c>
      <c r="F16" s="46">
        <v>1</v>
      </c>
    </row>
    <row r="17" spans="3:18" x14ac:dyDescent="0.3">
      <c r="C17" s="46">
        <v>2012</v>
      </c>
      <c r="F17" s="46">
        <v>1</v>
      </c>
      <c r="R17" s="45" t="s">
        <v>490</v>
      </c>
    </row>
    <row r="18" spans="3:18" ht="14" x14ac:dyDescent="0.3">
      <c r="C18" s="46">
        <v>2013</v>
      </c>
      <c r="F18" s="46">
        <v>1</v>
      </c>
      <c r="G18" s="198" t="s">
        <v>0</v>
      </c>
    </row>
    <row r="19" spans="3:18" x14ac:dyDescent="0.3">
      <c r="C19" s="46">
        <v>2014</v>
      </c>
      <c r="E19" s="46">
        <v>2</v>
      </c>
      <c r="F19" s="46">
        <v>1</v>
      </c>
    </row>
    <row r="20" spans="3:18" x14ac:dyDescent="0.3">
      <c r="C20" s="46">
        <v>2015</v>
      </c>
      <c r="E20" s="46">
        <v>2</v>
      </c>
      <c r="F20" s="46">
        <v>1</v>
      </c>
    </row>
    <row r="21" spans="3:18" x14ac:dyDescent="0.3">
      <c r="C21" s="46">
        <v>2016</v>
      </c>
      <c r="E21" s="46">
        <v>2</v>
      </c>
      <c r="F21" s="46">
        <v>1</v>
      </c>
    </row>
    <row r="22" spans="3:18" x14ac:dyDescent="0.3">
      <c r="C22" s="46">
        <v>2017</v>
      </c>
      <c r="E22" s="46">
        <v>2</v>
      </c>
      <c r="F22" s="46">
        <v>1</v>
      </c>
    </row>
    <row r="23" spans="3:18" x14ac:dyDescent="0.3">
      <c r="C23" s="46">
        <v>2018</v>
      </c>
      <c r="E23" s="46">
        <v>2</v>
      </c>
    </row>
    <row r="24" spans="3:18" x14ac:dyDescent="0.3">
      <c r="C24" s="46">
        <v>2019</v>
      </c>
      <c r="E24" s="46">
        <v>2</v>
      </c>
      <c r="K24" s="53"/>
      <c r="L24" s="53"/>
      <c r="M24" s="53"/>
    </row>
    <row r="25" spans="3:18" x14ac:dyDescent="0.3">
      <c r="C25" s="46">
        <v>2020</v>
      </c>
      <c r="E25" s="46">
        <v>2</v>
      </c>
    </row>
    <row r="26" spans="3:18" x14ac:dyDescent="0.3">
      <c r="C26" s="46">
        <v>2021</v>
      </c>
      <c r="D26" s="46">
        <v>3</v>
      </c>
      <c r="E26" s="46">
        <v>2</v>
      </c>
    </row>
    <row r="27" spans="3:18" x14ac:dyDescent="0.3">
      <c r="C27" s="46">
        <v>2022</v>
      </c>
      <c r="D27" s="46">
        <v>3</v>
      </c>
      <c r="E27" s="46">
        <v>2</v>
      </c>
    </row>
    <row r="28" spans="3:18" x14ac:dyDescent="0.3">
      <c r="C28" s="46">
        <v>2023</v>
      </c>
      <c r="D28" s="46">
        <v>3</v>
      </c>
      <c r="E28" s="46">
        <v>2</v>
      </c>
    </row>
    <row r="29" spans="3:18" x14ac:dyDescent="0.3">
      <c r="C29" s="46">
        <v>2024</v>
      </c>
      <c r="D29" s="46">
        <v>3</v>
      </c>
      <c r="E29" s="46">
        <v>2</v>
      </c>
    </row>
    <row r="30" spans="3:18" x14ac:dyDescent="0.3">
      <c r="C30" s="46">
        <v>2025</v>
      </c>
      <c r="D30" s="46">
        <v>3</v>
      </c>
      <c r="E30" s="46">
        <v>2</v>
      </c>
    </row>
    <row r="31" spans="3:18" x14ac:dyDescent="0.3">
      <c r="C31" s="46">
        <v>2026</v>
      </c>
      <c r="D31" s="46">
        <v>3</v>
      </c>
    </row>
    <row r="32" spans="3:18" x14ac:dyDescent="0.3">
      <c r="C32" s="46">
        <v>2027</v>
      </c>
      <c r="D32" s="46">
        <v>3</v>
      </c>
    </row>
    <row r="33" spans="3:4" x14ac:dyDescent="0.3">
      <c r="C33" s="46">
        <v>2028</v>
      </c>
      <c r="D33" s="46">
        <v>3</v>
      </c>
    </row>
    <row r="34" spans="3:4" x14ac:dyDescent="0.3">
      <c r="C34" s="46">
        <v>2029</v>
      </c>
      <c r="D34" s="46">
        <v>3</v>
      </c>
    </row>
    <row r="35" spans="3:4" x14ac:dyDescent="0.3">
      <c r="C35" s="46">
        <v>2030</v>
      </c>
      <c r="D35" s="46">
        <v>3</v>
      </c>
    </row>
    <row r="36" spans="3:4" x14ac:dyDescent="0.3">
      <c r="C36" s="46">
        <v>2031</v>
      </c>
      <c r="D36" s="46">
        <v>3</v>
      </c>
    </row>
  </sheetData>
  <hyperlinks>
    <hyperlink ref="G18" location="OBSAH!A1" display="OBSAH" xr:uid="{4BC189C4-0B0E-419E-A2FC-D4CE1D562144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94CC-DE91-467D-BA32-F151F96705B1}">
  <sheetPr>
    <tabColor theme="4" tint="0.39997558519241921"/>
  </sheetPr>
  <dimension ref="B1:AA282"/>
  <sheetViews>
    <sheetView topLeftCell="E259" workbookViewId="0">
      <selection activeCell="E260" sqref="E260"/>
    </sheetView>
  </sheetViews>
  <sheetFormatPr defaultColWidth="8.7265625" defaultRowHeight="14" x14ac:dyDescent="0.3"/>
  <cols>
    <col min="1" max="1" width="0" style="84" hidden="1" customWidth="1"/>
    <col min="2" max="2" width="0" style="161" hidden="1" customWidth="1"/>
    <col min="3" max="3" width="14.54296875" style="84" hidden="1" customWidth="1"/>
    <col min="4" max="4" width="9.54296875" style="84" hidden="1" customWidth="1"/>
    <col min="5" max="5" width="12.453125" style="84" customWidth="1"/>
    <col min="6" max="14" width="14.81640625" style="84" customWidth="1"/>
    <col min="15" max="15" width="8.7265625" style="84"/>
    <col min="16" max="16" width="25.453125" style="84" customWidth="1"/>
    <col min="17" max="17" width="19.1796875" style="84" customWidth="1"/>
    <col min="18" max="25" width="22.81640625" style="84" customWidth="1"/>
    <col min="26" max="26" width="8.7265625" style="84"/>
    <col min="27" max="27" width="19.453125" style="84" customWidth="1"/>
    <col min="28" max="16384" width="8.7265625" style="84"/>
  </cols>
  <sheetData>
    <row r="1" spans="2:12" hidden="1" x14ac:dyDescent="0.3">
      <c r="B1" s="169" t="s">
        <v>510</v>
      </c>
      <c r="I1" s="170" t="s">
        <v>511</v>
      </c>
    </row>
    <row r="2" spans="2:12" hidden="1" x14ac:dyDescent="0.3">
      <c r="B2" s="171" t="s">
        <v>475</v>
      </c>
      <c r="C2" s="145" t="s">
        <v>491</v>
      </c>
      <c r="D2" s="145"/>
      <c r="E2" s="145"/>
      <c r="F2" s="145" t="s">
        <v>512</v>
      </c>
      <c r="G2" s="145" t="s">
        <v>513</v>
      </c>
      <c r="I2" s="172" t="s">
        <v>475</v>
      </c>
      <c r="J2" s="145" t="s">
        <v>491</v>
      </c>
      <c r="K2" s="145" t="s">
        <v>513</v>
      </c>
      <c r="L2" s="145" t="s">
        <v>512</v>
      </c>
    </row>
    <row r="3" spans="2:12" hidden="1" x14ac:dyDescent="0.3">
      <c r="B3" s="161">
        <v>2016</v>
      </c>
      <c r="C3" s="84" t="s">
        <v>514</v>
      </c>
      <c r="F3" s="84">
        <v>502484802</v>
      </c>
      <c r="G3" s="84">
        <v>542728760</v>
      </c>
      <c r="I3" s="173">
        <v>2016</v>
      </c>
      <c r="J3" s="84" t="s">
        <v>515</v>
      </c>
      <c r="K3" s="84">
        <v>3966645373</v>
      </c>
      <c r="L3" s="84">
        <v>331067118.24000001</v>
      </c>
    </row>
    <row r="4" spans="2:12" hidden="1" x14ac:dyDescent="0.3">
      <c r="B4" s="161">
        <v>2016</v>
      </c>
      <c r="C4" s="84" t="s">
        <v>516</v>
      </c>
      <c r="F4" s="84">
        <v>913103575</v>
      </c>
      <c r="G4" s="84">
        <v>941301578</v>
      </c>
      <c r="I4" s="173">
        <v>2016</v>
      </c>
      <c r="J4" s="84" t="s">
        <v>517</v>
      </c>
      <c r="K4" s="84">
        <v>3137900110</v>
      </c>
      <c r="L4" s="84">
        <v>40300649.600000001</v>
      </c>
    </row>
    <row r="5" spans="2:12" hidden="1" x14ac:dyDescent="0.3">
      <c r="B5" s="161">
        <v>2016</v>
      </c>
      <c r="C5" s="84" t="s">
        <v>518</v>
      </c>
      <c r="F5" s="84">
        <v>836955834</v>
      </c>
      <c r="G5" s="84">
        <v>843595405</v>
      </c>
      <c r="I5" s="173">
        <v>2016</v>
      </c>
      <c r="J5" s="84" t="s">
        <v>519</v>
      </c>
      <c r="K5" s="84">
        <v>2266776537</v>
      </c>
      <c r="L5" s="84">
        <v>21625820.219999999</v>
      </c>
    </row>
    <row r="6" spans="2:12" hidden="1" x14ac:dyDescent="0.3">
      <c r="B6" s="161">
        <v>2016</v>
      </c>
      <c r="C6" s="84" t="s">
        <v>520</v>
      </c>
      <c r="F6" s="84">
        <v>1743386137</v>
      </c>
      <c r="G6" s="84">
        <v>1820000000</v>
      </c>
      <c r="I6" s="173">
        <v>2016</v>
      </c>
      <c r="J6" s="84" t="s">
        <v>521</v>
      </c>
      <c r="K6" s="84">
        <v>2204983517</v>
      </c>
      <c r="L6" s="84">
        <v>124811471.12</v>
      </c>
    </row>
    <row r="7" spans="2:12" hidden="1" x14ac:dyDescent="0.3">
      <c r="B7" s="161">
        <v>2016</v>
      </c>
      <c r="C7" s="84" t="s">
        <v>522</v>
      </c>
      <c r="F7" s="84">
        <v>1482994674</v>
      </c>
      <c r="G7" s="84">
        <v>1554503927</v>
      </c>
      <c r="I7" s="173">
        <v>2016</v>
      </c>
      <c r="J7" s="84" t="s">
        <v>523</v>
      </c>
      <c r="K7" s="84">
        <v>1754490415</v>
      </c>
      <c r="L7" s="84">
        <v>31083694.66</v>
      </c>
    </row>
    <row r="8" spans="2:12" hidden="1" x14ac:dyDescent="0.3">
      <c r="B8" s="161">
        <v>2016</v>
      </c>
      <c r="C8" s="84" t="s">
        <v>524</v>
      </c>
      <c r="F8" s="84">
        <v>3160783254</v>
      </c>
      <c r="G8" s="84">
        <v>3160154595</v>
      </c>
      <c r="I8" s="173">
        <v>2016</v>
      </c>
      <c r="J8" s="84" t="s">
        <v>525</v>
      </c>
      <c r="K8" s="84">
        <v>278449284</v>
      </c>
      <c r="L8" s="84">
        <v>969680.02</v>
      </c>
    </row>
    <row r="9" spans="2:12" hidden="1" x14ac:dyDescent="0.3">
      <c r="B9" s="161">
        <v>2016</v>
      </c>
      <c r="C9" s="84" t="s">
        <v>526</v>
      </c>
      <c r="F9" s="84">
        <v>222723936</v>
      </c>
      <c r="G9" s="84">
        <v>250000000</v>
      </c>
      <c r="I9" s="173">
        <v>2016</v>
      </c>
      <c r="J9" s="84" t="s">
        <v>527</v>
      </c>
      <c r="K9" s="84">
        <v>159071912</v>
      </c>
      <c r="L9" s="84">
        <v>6723747.2000000002</v>
      </c>
    </row>
    <row r="10" spans="2:12" hidden="1" x14ac:dyDescent="0.3">
      <c r="B10" s="161">
        <v>2016</v>
      </c>
      <c r="C10" s="84" t="s">
        <v>528</v>
      </c>
      <c r="F10" s="84">
        <v>962144347</v>
      </c>
      <c r="G10" s="84">
        <v>968250000</v>
      </c>
      <c r="I10" s="173">
        <v>2016</v>
      </c>
      <c r="J10" s="84" t="s">
        <v>529</v>
      </c>
      <c r="K10" s="84">
        <v>90139463</v>
      </c>
      <c r="L10" s="84">
        <v>0</v>
      </c>
    </row>
    <row r="11" spans="2:12" hidden="1" x14ac:dyDescent="0.3">
      <c r="B11" s="161">
        <v>2016</v>
      </c>
      <c r="C11" s="84" t="s">
        <v>527</v>
      </c>
      <c r="F11" s="84">
        <v>89537139</v>
      </c>
      <c r="G11" s="84">
        <v>97601421</v>
      </c>
      <c r="I11" s="173">
        <v>2016</v>
      </c>
      <c r="J11" s="84" t="s">
        <v>530</v>
      </c>
      <c r="K11" s="84">
        <v>75892681</v>
      </c>
      <c r="L11" s="84">
        <v>0</v>
      </c>
    </row>
    <row r="12" spans="2:12" hidden="1" x14ac:dyDescent="0.3">
      <c r="B12" s="161">
        <v>2016</v>
      </c>
      <c r="C12" s="84" t="s">
        <v>531</v>
      </c>
      <c r="F12" s="84">
        <v>94013785</v>
      </c>
      <c r="G12" s="84">
        <v>95207607</v>
      </c>
      <c r="I12" s="173">
        <v>2016</v>
      </c>
      <c r="J12" s="84" t="s">
        <v>532</v>
      </c>
      <c r="K12" s="84">
        <v>39392594</v>
      </c>
      <c r="L12" s="84">
        <v>0</v>
      </c>
    </row>
    <row r="13" spans="2:12" hidden="1" x14ac:dyDescent="0.3">
      <c r="B13" s="161">
        <v>2016</v>
      </c>
      <c r="C13" s="84" t="s">
        <v>533</v>
      </c>
      <c r="F13" s="84">
        <v>1198118107</v>
      </c>
      <c r="G13" s="84">
        <v>1209415373</v>
      </c>
      <c r="I13" s="173">
        <v>2016</v>
      </c>
      <c r="J13" s="84" t="s">
        <v>534</v>
      </c>
      <c r="K13" s="84">
        <v>15785000</v>
      </c>
      <c r="L13" s="84">
        <v>0</v>
      </c>
    </row>
    <row r="14" spans="2:12" hidden="1" x14ac:dyDescent="0.3">
      <c r="B14" s="161">
        <v>2016</v>
      </c>
      <c r="C14" s="84" t="s">
        <v>535</v>
      </c>
      <c r="F14" s="84">
        <v>85310827</v>
      </c>
      <c r="G14" s="84">
        <v>92740141</v>
      </c>
      <c r="I14" s="173">
        <v>2017</v>
      </c>
      <c r="J14" s="84" t="s">
        <v>515</v>
      </c>
      <c r="K14" s="84">
        <v>3949210563</v>
      </c>
      <c r="L14" s="84">
        <v>671825909.5</v>
      </c>
    </row>
    <row r="15" spans="2:12" hidden="1" x14ac:dyDescent="0.3">
      <c r="B15" s="161">
        <v>2016</v>
      </c>
      <c r="C15" s="84" t="s">
        <v>536</v>
      </c>
      <c r="F15" s="84">
        <v>28736493</v>
      </c>
      <c r="G15" s="84">
        <v>29306707</v>
      </c>
      <c r="I15" s="173">
        <v>2017</v>
      </c>
      <c r="J15" s="84" t="s">
        <v>517</v>
      </c>
      <c r="K15" s="84">
        <v>3137900110</v>
      </c>
      <c r="L15" s="84">
        <v>182934143.74000001</v>
      </c>
    </row>
    <row r="16" spans="2:12" hidden="1" x14ac:dyDescent="0.3">
      <c r="B16" s="161">
        <v>2016</v>
      </c>
      <c r="C16" s="84" t="s">
        <v>534</v>
      </c>
      <c r="F16" s="84">
        <v>10696903</v>
      </c>
      <c r="G16" s="84">
        <v>12868797</v>
      </c>
      <c r="I16" s="173">
        <v>2017</v>
      </c>
      <c r="J16" s="84" t="s">
        <v>519</v>
      </c>
      <c r="K16" s="84">
        <v>2231032482</v>
      </c>
      <c r="L16" s="84">
        <v>88295344.599999994</v>
      </c>
    </row>
    <row r="17" spans="2:12" hidden="1" x14ac:dyDescent="0.3">
      <c r="B17" s="161">
        <v>2015</v>
      </c>
      <c r="C17" s="84" t="s">
        <v>514</v>
      </c>
      <c r="F17" s="84">
        <v>467418623</v>
      </c>
      <c r="G17" s="84">
        <v>542728760</v>
      </c>
      <c r="I17" s="173">
        <v>2017</v>
      </c>
      <c r="J17" s="84" t="s">
        <v>521</v>
      </c>
      <c r="K17" s="84">
        <v>2217348081</v>
      </c>
      <c r="L17" s="84">
        <v>288418319.75999999</v>
      </c>
    </row>
    <row r="18" spans="2:12" hidden="1" x14ac:dyDescent="0.3">
      <c r="B18" s="161">
        <v>2015</v>
      </c>
      <c r="C18" s="84" t="s">
        <v>516</v>
      </c>
      <c r="F18" s="84">
        <v>887664211</v>
      </c>
      <c r="G18" s="84">
        <v>941301578</v>
      </c>
      <c r="I18" s="173">
        <v>2017</v>
      </c>
      <c r="J18" s="84" t="s">
        <v>523</v>
      </c>
      <c r="K18" s="84">
        <v>1738834120</v>
      </c>
      <c r="L18" s="84">
        <v>79898558.909999996</v>
      </c>
    </row>
    <row r="19" spans="2:12" hidden="1" x14ac:dyDescent="0.3">
      <c r="B19" s="161">
        <v>2015</v>
      </c>
      <c r="C19" s="84" t="s">
        <v>518</v>
      </c>
      <c r="F19" s="84">
        <v>718257264</v>
      </c>
      <c r="G19" s="84">
        <v>843595405</v>
      </c>
      <c r="I19" s="173">
        <v>2017</v>
      </c>
      <c r="J19" s="84" t="s">
        <v>525</v>
      </c>
      <c r="K19" s="84">
        <v>278449284</v>
      </c>
      <c r="L19" s="84">
        <v>12834216.65</v>
      </c>
    </row>
    <row r="20" spans="2:12" hidden="1" x14ac:dyDescent="0.3">
      <c r="B20" s="161">
        <v>2015</v>
      </c>
      <c r="C20" s="84" t="s">
        <v>520</v>
      </c>
      <c r="F20" s="84">
        <v>1474036706</v>
      </c>
      <c r="G20" s="84">
        <v>1820000000</v>
      </c>
      <c r="I20" s="173">
        <v>2017</v>
      </c>
      <c r="J20" s="84" t="s">
        <v>527</v>
      </c>
      <c r="K20" s="84">
        <v>159071912</v>
      </c>
      <c r="L20" s="84">
        <v>28873489.350000001</v>
      </c>
    </row>
    <row r="21" spans="2:12" hidden="1" x14ac:dyDescent="0.3">
      <c r="B21" s="161">
        <v>2015</v>
      </c>
      <c r="C21" s="84" t="s">
        <v>522</v>
      </c>
      <c r="F21" s="84">
        <v>1405408845</v>
      </c>
      <c r="G21" s="84">
        <v>1554503927</v>
      </c>
      <c r="I21" s="173">
        <v>2017</v>
      </c>
      <c r="J21" s="84" t="s">
        <v>529</v>
      </c>
      <c r="K21" s="84">
        <v>90139463</v>
      </c>
      <c r="L21" s="84">
        <v>0</v>
      </c>
    </row>
    <row r="22" spans="2:12" hidden="1" x14ac:dyDescent="0.3">
      <c r="B22" s="161">
        <v>2015</v>
      </c>
      <c r="C22" s="84" t="s">
        <v>524</v>
      </c>
      <c r="F22" s="84">
        <v>3097819388</v>
      </c>
      <c r="G22" s="84">
        <v>3160154595</v>
      </c>
      <c r="I22" s="173">
        <v>2017</v>
      </c>
      <c r="J22" s="84" t="s">
        <v>530</v>
      </c>
      <c r="K22" s="84">
        <v>75892681</v>
      </c>
      <c r="L22" s="84">
        <v>0</v>
      </c>
    </row>
    <row r="23" spans="2:12" hidden="1" x14ac:dyDescent="0.3">
      <c r="B23" s="161">
        <v>2015</v>
      </c>
      <c r="C23" s="84" t="s">
        <v>526</v>
      </c>
      <c r="F23" s="84">
        <v>213097351</v>
      </c>
      <c r="G23" s="84">
        <v>250000000</v>
      </c>
      <c r="I23" s="173">
        <v>2017</v>
      </c>
      <c r="J23" s="84" t="s">
        <v>532</v>
      </c>
      <c r="K23" s="84">
        <v>39392594</v>
      </c>
      <c r="L23" s="84">
        <v>3979780.12</v>
      </c>
    </row>
    <row r="24" spans="2:12" hidden="1" x14ac:dyDescent="0.3">
      <c r="B24" s="161">
        <v>2015</v>
      </c>
      <c r="C24" s="84" t="s">
        <v>528</v>
      </c>
      <c r="F24" s="84">
        <v>748755780</v>
      </c>
      <c r="G24" s="84">
        <v>968250000</v>
      </c>
      <c r="I24" s="173">
        <v>2017</v>
      </c>
      <c r="J24" s="84" t="s">
        <v>534</v>
      </c>
      <c r="K24" s="84">
        <v>15785000</v>
      </c>
      <c r="L24" s="84">
        <v>0</v>
      </c>
    </row>
    <row r="25" spans="2:12" hidden="1" x14ac:dyDescent="0.3">
      <c r="B25" s="161">
        <v>2015</v>
      </c>
      <c r="C25" s="84" t="s">
        <v>527</v>
      </c>
      <c r="F25" s="84">
        <v>80495386</v>
      </c>
      <c r="G25" s="84">
        <v>97601421</v>
      </c>
      <c r="I25" s="173">
        <v>2018</v>
      </c>
      <c r="J25" s="84" t="s">
        <v>515</v>
      </c>
      <c r="K25" s="84">
        <v>3949210563</v>
      </c>
      <c r="L25" s="84">
        <v>1203672984.8199999</v>
      </c>
    </row>
    <row r="26" spans="2:12" hidden="1" x14ac:dyDescent="0.3">
      <c r="B26" s="161">
        <v>2015</v>
      </c>
      <c r="C26" s="84" t="s">
        <v>531</v>
      </c>
      <c r="F26" s="84">
        <v>92567860</v>
      </c>
      <c r="G26" s="84">
        <v>95207607</v>
      </c>
      <c r="I26" s="173">
        <v>2018</v>
      </c>
      <c r="J26" s="84" t="s">
        <v>517</v>
      </c>
      <c r="K26" s="84">
        <v>3137900110</v>
      </c>
      <c r="L26" s="84">
        <v>505687094.24000001</v>
      </c>
    </row>
    <row r="27" spans="2:12" hidden="1" x14ac:dyDescent="0.3">
      <c r="B27" s="161">
        <v>2015</v>
      </c>
      <c r="C27" s="84" t="s">
        <v>533</v>
      </c>
      <c r="F27" s="84">
        <v>1094471960</v>
      </c>
      <c r="G27" s="84">
        <v>1209415373</v>
      </c>
      <c r="I27" s="173">
        <v>2018</v>
      </c>
      <c r="J27" s="84" t="s">
        <v>521</v>
      </c>
      <c r="K27" s="84">
        <v>2217348081</v>
      </c>
      <c r="L27" s="84">
        <v>516674510.54000002</v>
      </c>
    </row>
    <row r="28" spans="2:12" hidden="1" x14ac:dyDescent="0.3">
      <c r="B28" s="161">
        <v>2015</v>
      </c>
      <c r="C28" s="84" t="s">
        <v>535</v>
      </c>
      <c r="F28" s="84">
        <v>79131259</v>
      </c>
      <c r="G28" s="84">
        <v>92740141</v>
      </c>
      <c r="I28" s="173">
        <v>2018</v>
      </c>
      <c r="J28" s="84" t="s">
        <v>519</v>
      </c>
      <c r="K28" s="84">
        <v>2204059380</v>
      </c>
      <c r="L28" s="84">
        <v>210655914.97</v>
      </c>
    </row>
    <row r="29" spans="2:12" hidden="1" x14ac:dyDescent="0.3">
      <c r="B29" s="161">
        <v>2015</v>
      </c>
      <c r="C29" s="84" t="s">
        <v>536</v>
      </c>
      <c r="F29" s="84">
        <v>25261944</v>
      </c>
      <c r="G29" s="84">
        <v>29306707</v>
      </c>
      <c r="I29" s="173">
        <v>2018</v>
      </c>
      <c r="J29" s="84" t="s">
        <v>523</v>
      </c>
      <c r="K29" s="84">
        <v>1738834120</v>
      </c>
      <c r="L29" s="84">
        <v>210214662.46000001</v>
      </c>
    </row>
    <row r="30" spans="2:12" hidden="1" x14ac:dyDescent="0.3">
      <c r="B30" s="161">
        <v>2015</v>
      </c>
      <c r="C30" s="84" t="s">
        <v>534</v>
      </c>
      <c r="F30" s="84">
        <v>10424525</v>
      </c>
      <c r="G30" s="84">
        <v>12868797</v>
      </c>
      <c r="I30" s="173">
        <v>2018</v>
      </c>
      <c r="J30" s="84" t="s">
        <v>525</v>
      </c>
      <c r="K30" s="84">
        <v>278449284</v>
      </c>
      <c r="L30" s="84">
        <v>40320452.579999998</v>
      </c>
    </row>
    <row r="31" spans="2:12" hidden="1" x14ac:dyDescent="0.3">
      <c r="B31" s="161">
        <v>2014</v>
      </c>
      <c r="C31" s="84" t="s">
        <v>514</v>
      </c>
      <c r="F31" s="84">
        <v>328731691</v>
      </c>
      <c r="G31" s="84">
        <v>542728760</v>
      </c>
      <c r="I31" s="173">
        <v>2018</v>
      </c>
      <c r="J31" s="84" t="s">
        <v>527</v>
      </c>
      <c r="K31" s="84">
        <v>159071912</v>
      </c>
      <c r="L31" s="84">
        <v>54777247.130000003</v>
      </c>
    </row>
    <row r="32" spans="2:12" hidden="1" x14ac:dyDescent="0.3">
      <c r="B32" s="161">
        <v>2014</v>
      </c>
      <c r="C32" s="84" t="s">
        <v>516</v>
      </c>
      <c r="F32" s="84">
        <v>696628696</v>
      </c>
      <c r="G32" s="84">
        <v>941301578</v>
      </c>
      <c r="I32" s="173">
        <v>2018</v>
      </c>
      <c r="J32" s="84" t="s">
        <v>529</v>
      </c>
      <c r="K32" s="84">
        <v>90139463</v>
      </c>
      <c r="L32" s="84">
        <v>2248802.02</v>
      </c>
    </row>
    <row r="33" spans="2:12" hidden="1" x14ac:dyDescent="0.3">
      <c r="B33" s="161">
        <v>2014</v>
      </c>
      <c r="C33" s="84" t="s">
        <v>518</v>
      </c>
      <c r="F33" s="84">
        <v>554264762</v>
      </c>
      <c r="G33" s="84">
        <v>843595405</v>
      </c>
      <c r="I33" s="173">
        <v>2018</v>
      </c>
      <c r="J33" s="84" t="s">
        <v>530</v>
      </c>
      <c r="K33" s="84">
        <v>75892681</v>
      </c>
      <c r="L33" s="84">
        <v>1909376.19</v>
      </c>
    </row>
    <row r="34" spans="2:12" hidden="1" x14ac:dyDescent="0.3">
      <c r="B34" s="161">
        <v>2014</v>
      </c>
      <c r="C34" s="84" t="s">
        <v>520</v>
      </c>
      <c r="F34" s="84">
        <v>956270843</v>
      </c>
      <c r="G34" s="84">
        <v>1820000000</v>
      </c>
      <c r="I34" s="173">
        <v>2018</v>
      </c>
      <c r="J34" s="84" t="s">
        <v>532</v>
      </c>
      <c r="K34" s="84">
        <v>39392594</v>
      </c>
      <c r="L34" s="84">
        <v>11978121.109999999</v>
      </c>
    </row>
    <row r="35" spans="2:12" hidden="1" x14ac:dyDescent="0.3">
      <c r="B35" s="161">
        <v>2014</v>
      </c>
      <c r="C35" s="84" t="s">
        <v>522</v>
      </c>
      <c r="F35" s="84">
        <v>1194315360</v>
      </c>
      <c r="G35" s="84">
        <v>1554503927</v>
      </c>
      <c r="I35" s="173">
        <v>2018</v>
      </c>
      <c r="J35" s="84" t="s">
        <v>534</v>
      </c>
      <c r="K35" s="84">
        <v>15785000</v>
      </c>
      <c r="L35" s="84">
        <v>669335.43000000005</v>
      </c>
    </row>
    <row r="36" spans="2:12" hidden="1" x14ac:dyDescent="0.3">
      <c r="B36" s="161">
        <v>2014</v>
      </c>
      <c r="C36" s="84" t="s">
        <v>524</v>
      </c>
      <c r="F36" s="84">
        <v>1951561554</v>
      </c>
      <c r="G36" s="84">
        <v>3160154595</v>
      </c>
      <c r="I36" s="173">
        <v>2019</v>
      </c>
      <c r="J36" s="84" t="s">
        <v>515</v>
      </c>
      <c r="K36" s="84">
        <v>6071818791</v>
      </c>
      <c r="L36" s="84">
        <v>1720245346</v>
      </c>
    </row>
    <row r="37" spans="2:12" hidden="1" x14ac:dyDescent="0.3">
      <c r="B37" s="161">
        <v>2014</v>
      </c>
      <c r="C37" s="84" t="s">
        <v>526</v>
      </c>
      <c r="F37" s="84">
        <v>206596809</v>
      </c>
      <c r="G37" s="84">
        <v>250000000</v>
      </c>
      <c r="I37" s="173">
        <v>2019</v>
      </c>
      <c r="J37" s="84" t="s">
        <v>517</v>
      </c>
      <c r="K37" s="84">
        <v>3137900110</v>
      </c>
      <c r="L37" s="84">
        <v>857376785</v>
      </c>
    </row>
    <row r="38" spans="2:12" hidden="1" x14ac:dyDescent="0.3">
      <c r="B38" s="161">
        <v>2014</v>
      </c>
      <c r="C38" s="84" t="s">
        <v>528</v>
      </c>
      <c r="F38" s="84">
        <v>508123605</v>
      </c>
      <c r="G38" s="84">
        <v>968250000</v>
      </c>
      <c r="I38" s="173">
        <v>2019</v>
      </c>
      <c r="J38" s="84" t="s">
        <v>521</v>
      </c>
      <c r="K38" s="84">
        <v>2218943729</v>
      </c>
      <c r="L38" s="84">
        <v>795360127</v>
      </c>
    </row>
    <row r="39" spans="2:12" hidden="1" x14ac:dyDescent="0.3">
      <c r="B39" s="161">
        <v>2014</v>
      </c>
      <c r="C39" s="84" t="s">
        <v>527</v>
      </c>
      <c r="F39" s="84">
        <v>63284405</v>
      </c>
      <c r="G39" s="84">
        <v>97601421</v>
      </c>
      <c r="I39" s="173">
        <v>2019</v>
      </c>
      <c r="J39" s="84" t="s">
        <v>523</v>
      </c>
      <c r="K39" s="84">
        <v>1699941778</v>
      </c>
      <c r="L39" s="84">
        <v>374672699</v>
      </c>
    </row>
    <row r="40" spans="2:12" hidden="1" x14ac:dyDescent="0.3">
      <c r="B40" s="161">
        <v>2014</v>
      </c>
      <c r="C40" s="84" t="s">
        <v>531</v>
      </c>
      <c r="F40" s="84">
        <v>56159115</v>
      </c>
      <c r="G40" s="84">
        <v>95207607</v>
      </c>
      <c r="I40" s="173">
        <v>2019</v>
      </c>
      <c r="J40" s="84" t="s">
        <v>525</v>
      </c>
      <c r="K40" s="84">
        <v>278449284</v>
      </c>
      <c r="L40" s="84">
        <v>72278752</v>
      </c>
    </row>
    <row r="41" spans="2:12" hidden="1" x14ac:dyDescent="0.3">
      <c r="B41" s="161">
        <v>2014</v>
      </c>
      <c r="C41" s="84" t="s">
        <v>533</v>
      </c>
      <c r="F41" s="84">
        <v>745933362</v>
      </c>
      <c r="G41" s="84">
        <v>1209415373</v>
      </c>
      <c r="I41" s="173">
        <v>2019</v>
      </c>
      <c r="J41" s="84" t="s">
        <v>527</v>
      </c>
      <c r="K41" s="84">
        <v>159071912</v>
      </c>
      <c r="L41" s="84">
        <v>78832584</v>
      </c>
    </row>
    <row r="42" spans="2:12" hidden="1" x14ac:dyDescent="0.3">
      <c r="B42" s="161">
        <v>2014</v>
      </c>
      <c r="C42" s="84" t="s">
        <v>535</v>
      </c>
      <c r="F42" s="84">
        <v>70212739</v>
      </c>
      <c r="G42" s="84">
        <v>92740141</v>
      </c>
      <c r="I42" s="173">
        <v>2019</v>
      </c>
      <c r="J42" s="84" t="s">
        <v>529</v>
      </c>
      <c r="K42" s="84">
        <v>90139463</v>
      </c>
      <c r="L42" s="84">
        <v>11264031</v>
      </c>
    </row>
    <row r="43" spans="2:12" hidden="1" x14ac:dyDescent="0.3">
      <c r="B43" s="161">
        <v>2014</v>
      </c>
      <c r="C43" s="84" t="s">
        <v>536</v>
      </c>
      <c r="F43" s="84">
        <v>23219758</v>
      </c>
      <c r="G43" s="84">
        <v>30154277</v>
      </c>
      <c r="I43" s="173">
        <v>2019</v>
      </c>
      <c r="J43" s="84" t="s">
        <v>530</v>
      </c>
      <c r="K43" s="84">
        <v>75892681</v>
      </c>
      <c r="L43" s="84">
        <v>7603930</v>
      </c>
    </row>
    <row r="44" spans="2:12" hidden="1" x14ac:dyDescent="0.3">
      <c r="B44" s="161">
        <v>2014</v>
      </c>
      <c r="C44" s="84" t="s">
        <v>534</v>
      </c>
      <c r="F44" s="84">
        <v>8501835</v>
      </c>
      <c r="G44" s="84">
        <v>12898749</v>
      </c>
      <c r="I44" s="173">
        <v>2019</v>
      </c>
      <c r="J44" s="84" t="s">
        <v>532</v>
      </c>
      <c r="K44" s="84">
        <v>39392594</v>
      </c>
      <c r="L44" s="84">
        <v>17326343</v>
      </c>
    </row>
    <row r="45" spans="2:12" hidden="1" x14ac:dyDescent="0.3">
      <c r="B45" s="161">
        <v>2013</v>
      </c>
      <c r="C45" s="84" t="s">
        <v>514</v>
      </c>
      <c r="F45" s="84">
        <v>216835014</v>
      </c>
      <c r="G45" s="84">
        <v>556437861</v>
      </c>
      <c r="I45" s="173">
        <v>2019</v>
      </c>
      <c r="J45" s="84" t="s">
        <v>534</v>
      </c>
      <c r="K45" s="84">
        <v>12953025</v>
      </c>
      <c r="L45" s="84">
        <v>1087183</v>
      </c>
    </row>
    <row r="46" spans="2:12" hidden="1" x14ac:dyDescent="0.3">
      <c r="B46" s="161">
        <v>2013</v>
      </c>
      <c r="C46" s="84" t="s">
        <v>516</v>
      </c>
      <c r="F46" s="84">
        <v>574803822</v>
      </c>
      <c r="G46" s="84">
        <v>941301578</v>
      </c>
      <c r="I46" s="173">
        <v>2020</v>
      </c>
      <c r="J46" s="84" t="s">
        <v>515</v>
      </c>
      <c r="K46" s="84">
        <v>6009937611</v>
      </c>
      <c r="L46" s="84">
        <v>2160907842</v>
      </c>
    </row>
    <row r="47" spans="2:12" hidden="1" x14ac:dyDescent="0.3">
      <c r="B47" s="161">
        <v>2013</v>
      </c>
      <c r="C47" s="84" t="s">
        <v>518</v>
      </c>
      <c r="F47" s="84">
        <v>387803284</v>
      </c>
      <c r="G47" s="84">
        <v>843595405</v>
      </c>
      <c r="I47" s="173">
        <v>2020</v>
      </c>
      <c r="J47" s="84" t="s">
        <v>517</v>
      </c>
      <c r="K47" s="84">
        <v>2832531290</v>
      </c>
      <c r="L47" s="84">
        <v>1135995748</v>
      </c>
    </row>
    <row r="48" spans="2:12" hidden="1" x14ac:dyDescent="0.3">
      <c r="B48" s="161">
        <v>2013</v>
      </c>
      <c r="C48" s="84" t="s">
        <v>520</v>
      </c>
      <c r="F48" s="84">
        <v>807299925</v>
      </c>
      <c r="G48" s="84">
        <v>1820000000</v>
      </c>
      <c r="I48" s="173">
        <v>2020</v>
      </c>
      <c r="J48" s="84" t="s">
        <v>521</v>
      </c>
      <c r="K48" s="84">
        <v>2613166516</v>
      </c>
      <c r="L48" s="84">
        <v>1335787804</v>
      </c>
    </row>
    <row r="49" spans="2:12" hidden="1" x14ac:dyDescent="0.3">
      <c r="B49" s="161">
        <v>2013</v>
      </c>
      <c r="C49" s="84" t="s">
        <v>522</v>
      </c>
      <c r="F49" s="84">
        <v>1093639952</v>
      </c>
      <c r="G49" s="84">
        <v>1554503927</v>
      </c>
      <c r="I49" s="173">
        <v>2020</v>
      </c>
      <c r="J49" s="84" t="s">
        <v>523</v>
      </c>
      <c r="K49" s="84">
        <v>1699941778</v>
      </c>
      <c r="L49" s="84">
        <v>555997210</v>
      </c>
    </row>
    <row r="50" spans="2:12" hidden="1" x14ac:dyDescent="0.3">
      <c r="B50" s="161">
        <v>2013</v>
      </c>
      <c r="C50" s="84" t="s">
        <v>524</v>
      </c>
      <c r="F50" s="84">
        <v>1449693174</v>
      </c>
      <c r="G50" s="84">
        <v>3160154595</v>
      </c>
      <c r="I50" s="173">
        <v>2020</v>
      </c>
      <c r="J50" s="84" t="s">
        <v>525</v>
      </c>
      <c r="K50" s="84">
        <v>251476497</v>
      </c>
      <c r="L50" s="84">
        <v>105758107</v>
      </c>
    </row>
    <row r="51" spans="2:12" hidden="1" x14ac:dyDescent="0.3">
      <c r="B51" s="161">
        <v>2013</v>
      </c>
      <c r="C51" s="84" t="s">
        <v>526</v>
      </c>
      <c r="F51" s="84">
        <v>206886341</v>
      </c>
      <c r="G51" s="84">
        <v>250000000</v>
      </c>
      <c r="I51" s="173">
        <v>2020</v>
      </c>
      <c r="J51" s="84" t="s">
        <v>527</v>
      </c>
      <c r="K51" s="84">
        <v>159071912</v>
      </c>
      <c r="L51" s="84">
        <v>106109802</v>
      </c>
    </row>
    <row r="52" spans="2:12" hidden="1" x14ac:dyDescent="0.3">
      <c r="B52" s="161">
        <v>2013</v>
      </c>
      <c r="C52" s="84" t="s">
        <v>528</v>
      </c>
      <c r="F52" s="84">
        <v>467291974</v>
      </c>
      <c r="G52" s="84">
        <v>968250000</v>
      </c>
      <c r="I52" s="173">
        <v>2020</v>
      </c>
      <c r="J52" s="84" t="s">
        <v>529</v>
      </c>
      <c r="K52" s="84">
        <v>90139463</v>
      </c>
      <c r="L52" s="84">
        <v>27026981</v>
      </c>
    </row>
    <row r="53" spans="2:12" hidden="1" x14ac:dyDescent="0.3">
      <c r="B53" s="161">
        <v>2013</v>
      </c>
      <c r="C53" s="84" t="s">
        <v>527</v>
      </c>
      <c r="F53" s="84">
        <v>53550831</v>
      </c>
      <c r="G53" s="84">
        <v>97601421</v>
      </c>
      <c r="I53" s="173">
        <v>2020</v>
      </c>
      <c r="J53" s="84" t="s">
        <v>530</v>
      </c>
      <c r="K53" s="84">
        <v>75892681</v>
      </c>
      <c r="L53" s="84">
        <v>17816414</v>
      </c>
    </row>
    <row r="54" spans="2:12" hidden="1" x14ac:dyDescent="0.3">
      <c r="B54" s="161">
        <v>2013</v>
      </c>
      <c r="C54" s="84" t="s">
        <v>531</v>
      </c>
      <c r="F54" s="84">
        <v>49832926</v>
      </c>
      <c r="G54" s="84">
        <v>95207607</v>
      </c>
      <c r="I54" s="173">
        <v>2020</v>
      </c>
      <c r="J54" s="84" t="s">
        <v>532</v>
      </c>
      <c r="K54" s="84">
        <v>39392594</v>
      </c>
      <c r="L54" s="84">
        <v>21680711</v>
      </c>
    </row>
    <row r="55" spans="2:12" hidden="1" x14ac:dyDescent="0.3">
      <c r="B55" s="161">
        <v>2013</v>
      </c>
      <c r="C55" s="84" t="s">
        <v>533</v>
      </c>
      <c r="F55" s="84">
        <v>546651450</v>
      </c>
      <c r="G55" s="84">
        <v>1209415373</v>
      </c>
      <c r="I55" s="173">
        <v>2020</v>
      </c>
      <c r="J55" s="84" t="s">
        <v>534</v>
      </c>
      <c r="K55" s="84">
        <v>11812818</v>
      </c>
      <c r="L55" s="84">
        <v>1107219</v>
      </c>
    </row>
    <row r="56" spans="2:12" hidden="1" x14ac:dyDescent="0.3">
      <c r="B56" s="161">
        <v>2013</v>
      </c>
      <c r="C56" s="84" t="s">
        <v>535</v>
      </c>
      <c r="F56" s="84">
        <v>58615609</v>
      </c>
      <c r="G56" s="84">
        <v>92740141</v>
      </c>
      <c r="I56" s="173">
        <v>2021</v>
      </c>
      <c r="J56" s="84" t="s">
        <v>515</v>
      </c>
      <c r="K56" s="84">
        <v>6009937611</v>
      </c>
      <c r="L56" s="84">
        <v>2699308674</v>
      </c>
    </row>
    <row r="57" spans="2:12" hidden="1" x14ac:dyDescent="0.3">
      <c r="B57" s="161">
        <v>2013</v>
      </c>
      <c r="C57" s="84" t="s">
        <v>536</v>
      </c>
      <c r="F57" s="84">
        <v>17533914</v>
      </c>
      <c r="G57" s="84">
        <v>30154277</v>
      </c>
      <c r="I57" s="173">
        <v>2021</v>
      </c>
      <c r="J57" s="84" t="s">
        <v>521</v>
      </c>
      <c r="K57" s="84">
        <v>2929999089</v>
      </c>
      <c r="L57" s="84">
        <v>1862559068</v>
      </c>
    </row>
    <row r="58" spans="2:12" hidden="1" x14ac:dyDescent="0.3">
      <c r="B58" s="161">
        <v>2013</v>
      </c>
      <c r="C58" s="84" t="s">
        <v>534</v>
      </c>
      <c r="F58" s="84">
        <v>6802637</v>
      </c>
      <c r="G58" s="84">
        <v>13011712</v>
      </c>
      <c r="I58" s="173">
        <v>2021</v>
      </c>
      <c r="J58" s="84" t="s">
        <v>517</v>
      </c>
      <c r="K58" s="84">
        <v>2832531290</v>
      </c>
      <c r="L58" s="84">
        <v>1415251588</v>
      </c>
    </row>
    <row r="59" spans="2:12" hidden="1" x14ac:dyDescent="0.3">
      <c r="B59" s="161">
        <v>2012</v>
      </c>
      <c r="C59" s="84" t="s">
        <v>514</v>
      </c>
      <c r="F59" s="84">
        <v>140602617</v>
      </c>
      <c r="G59" s="84">
        <v>558301578</v>
      </c>
      <c r="I59" s="173">
        <v>2021</v>
      </c>
      <c r="J59" s="84" t="s">
        <v>523</v>
      </c>
      <c r="K59" s="84">
        <v>1894842772</v>
      </c>
      <c r="L59" s="84">
        <v>738679011</v>
      </c>
    </row>
    <row r="60" spans="2:12" hidden="1" x14ac:dyDescent="0.3">
      <c r="B60" s="161">
        <v>2012</v>
      </c>
      <c r="C60" s="84" t="s">
        <v>516</v>
      </c>
      <c r="F60" s="84">
        <v>466575178</v>
      </c>
      <c r="G60" s="84">
        <v>941301578</v>
      </c>
      <c r="I60" s="173">
        <v>2021</v>
      </c>
      <c r="J60" s="84" t="s">
        <v>525</v>
      </c>
      <c r="K60" s="84">
        <v>336765425</v>
      </c>
      <c r="L60" s="84">
        <v>192866082</v>
      </c>
    </row>
    <row r="61" spans="2:12" hidden="1" x14ac:dyDescent="0.3">
      <c r="B61" s="161">
        <v>2012</v>
      </c>
      <c r="C61" s="84" t="s">
        <v>518</v>
      </c>
      <c r="F61" s="84">
        <v>230354369</v>
      </c>
      <c r="G61" s="84">
        <v>843595405</v>
      </c>
      <c r="I61" s="173">
        <v>2021</v>
      </c>
      <c r="J61" s="84" t="s">
        <v>527</v>
      </c>
      <c r="K61" s="84">
        <v>159071912</v>
      </c>
      <c r="L61" s="84">
        <v>129449476</v>
      </c>
    </row>
    <row r="62" spans="2:12" hidden="1" x14ac:dyDescent="0.3">
      <c r="B62" s="161">
        <v>2012</v>
      </c>
      <c r="C62" s="84" t="s">
        <v>520</v>
      </c>
      <c r="F62" s="84">
        <v>564813487</v>
      </c>
      <c r="G62" s="84">
        <v>1820000000</v>
      </c>
      <c r="I62" s="173">
        <v>2021</v>
      </c>
      <c r="J62" s="84" t="s">
        <v>529</v>
      </c>
      <c r="K62" s="84">
        <v>90139463</v>
      </c>
      <c r="L62" s="84">
        <v>42742176</v>
      </c>
    </row>
    <row r="63" spans="2:12" hidden="1" x14ac:dyDescent="0.3">
      <c r="B63" s="161">
        <v>2012</v>
      </c>
      <c r="C63" s="84" t="s">
        <v>522</v>
      </c>
      <c r="F63" s="84">
        <v>901647775</v>
      </c>
      <c r="G63" s="84">
        <v>1554503927</v>
      </c>
      <c r="I63" s="173">
        <v>2021</v>
      </c>
      <c r="J63" s="84" t="s">
        <v>530</v>
      </c>
      <c r="K63" s="84">
        <v>75892681</v>
      </c>
      <c r="L63" s="84">
        <v>30206169</v>
      </c>
    </row>
    <row r="64" spans="2:12" hidden="1" x14ac:dyDescent="0.3">
      <c r="B64" s="161">
        <v>2012</v>
      </c>
      <c r="C64" s="84" t="s">
        <v>524</v>
      </c>
      <c r="F64" s="84">
        <v>988786217</v>
      </c>
      <c r="G64" s="84">
        <v>3160154595</v>
      </c>
      <c r="I64" s="173">
        <v>2021</v>
      </c>
      <c r="J64" s="84" t="s">
        <v>532</v>
      </c>
      <c r="K64" s="84">
        <v>39392594</v>
      </c>
      <c r="L64" s="84">
        <v>29254070</v>
      </c>
    </row>
    <row r="65" spans="2:12" hidden="1" x14ac:dyDescent="0.3">
      <c r="B65" s="161">
        <v>2012</v>
      </c>
      <c r="C65" s="84" t="s">
        <v>526</v>
      </c>
      <c r="F65" s="84">
        <v>162800484</v>
      </c>
      <c r="G65" s="84">
        <v>250000000</v>
      </c>
      <c r="I65" s="173">
        <v>2021</v>
      </c>
      <c r="J65" s="84" t="s">
        <v>534</v>
      </c>
      <c r="K65" s="84">
        <v>9676595</v>
      </c>
      <c r="L65" s="84">
        <v>2253443</v>
      </c>
    </row>
    <row r="66" spans="2:12" hidden="1" x14ac:dyDescent="0.3">
      <c r="B66" s="161">
        <v>2012</v>
      </c>
      <c r="C66" s="84" t="s">
        <v>528</v>
      </c>
      <c r="F66" s="84">
        <v>408499390</v>
      </c>
      <c r="G66" s="84">
        <v>968250000</v>
      </c>
      <c r="I66" s="173">
        <v>2022</v>
      </c>
      <c r="J66" s="84" t="s">
        <v>515</v>
      </c>
      <c r="K66" s="84">
        <v>6009937611</v>
      </c>
      <c r="L66" s="84">
        <v>3812865501</v>
      </c>
    </row>
    <row r="67" spans="2:12" hidden="1" x14ac:dyDescent="0.3">
      <c r="B67" s="161">
        <v>2012</v>
      </c>
      <c r="C67" s="84" t="s">
        <v>527</v>
      </c>
      <c r="F67" s="84">
        <v>43959227</v>
      </c>
      <c r="G67" s="84">
        <v>97601421</v>
      </c>
      <c r="I67" s="173">
        <v>2022</v>
      </c>
      <c r="J67" s="84" t="s">
        <v>521</v>
      </c>
      <c r="K67" s="84">
        <v>2996457169</v>
      </c>
      <c r="L67" s="84">
        <v>2371585346</v>
      </c>
    </row>
    <row r="68" spans="2:12" hidden="1" x14ac:dyDescent="0.3">
      <c r="B68" s="161">
        <v>2012</v>
      </c>
      <c r="C68" s="84" t="s">
        <v>531</v>
      </c>
      <c r="F68" s="84">
        <v>38962163</v>
      </c>
      <c r="G68" s="84">
        <v>95207607</v>
      </c>
      <c r="I68" s="173">
        <v>2022</v>
      </c>
      <c r="J68" s="84" t="s">
        <v>517</v>
      </c>
      <c r="K68" s="84">
        <v>2832531290</v>
      </c>
      <c r="L68" s="84">
        <v>1794851302</v>
      </c>
    </row>
    <row r="69" spans="2:12" hidden="1" x14ac:dyDescent="0.3">
      <c r="B69" s="161">
        <v>2012</v>
      </c>
      <c r="C69" s="84" t="s">
        <v>533</v>
      </c>
      <c r="F69" s="84">
        <v>389736437</v>
      </c>
      <c r="G69" s="84">
        <v>1209415373</v>
      </c>
      <c r="I69" s="173">
        <v>2022</v>
      </c>
      <c r="J69" s="84" t="s">
        <v>523</v>
      </c>
      <c r="K69" s="84">
        <v>1935724762</v>
      </c>
      <c r="L69" s="84">
        <v>1042752631</v>
      </c>
    </row>
    <row r="70" spans="2:12" hidden="1" x14ac:dyDescent="0.3">
      <c r="B70" s="161">
        <v>2012</v>
      </c>
      <c r="C70" s="84" t="s">
        <v>535</v>
      </c>
      <c r="F70" s="84">
        <v>46930442</v>
      </c>
      <c r="G70" s="84">
        <v>92740141</v>
      </c>
      <c r="I70" s="173">
        <v>2022</v>
      </c>
      <c r="J70" s="84" t="s">
        <v>525</v>
      </c>
      <c r="K70" s="84">
        <v>354655437</v>
      </c>
      <c r="L70" s="84">
        <v>285014274</v>
      </c>
    </row>
    <row r="71" spans="2:12" hidden="1" x14ac:dyDescent="0.3">
      <c r="B71" s="161">
        <v>2012</v>
      </c>
      <c r="C71" s="84" t="s">
        <v>537</v>
      </c>
      <c r="F71" s="84">
        <v>12888660</v>
      </c>
      <c r="G71" s="84">
        <v>30154277</v>
      </c>
      <c r="I71" s="173">
        <v>2022</v>
      </c>
      <c r="J71" s="84" t="s">
        <v>527</v>
      </c>
      <c r="K71" s="84">
        <v>159071912</v>
      </c>
      <c r="L71" s="84">
        <v>148449117</v>
      </c>
    </row>
    <row r="72" spans="2:12" hidden="1" x14ac:dyDescent="0.3">
      <c r="B72" s="161">
        <v>2012</v>
      </c>
      <c r="C72" s="84" t="s">
        <v>534</v>
      </c>
      <c r="F72" s="84">
        <v>5692006</v>
      </c>
      <c r="G72" s="84">
        <v>13123309</v>
      </c>
      <c r="I72" s="173">
        <v>2022</v>
      </c>
      <c r="J72" s="84" t="s">
        <v>529</v>
      </c>
      <c r="K72" s="84">
        <v>90139463</v>
      </c>
      <c r="L72" s="84">
        <v>63367614</v>
      </c>
    </row>
    <row r="73" spans="2:12" hidden="1" x14ac:dyDescent="0.3">
      <c r="B73" s="161">
        <v>2011</v>
      </c>
      <c r="C73" s="84" t="s">
        <v>514</v>
      </c>
      <c r="F73" s="84">
        <v>82513761</v>
      </c>
      <c r="G73" s="84">
        <v>617801578</v>
      </c>
      <c r="I73" s="173">
        <v>2022</v>
      </c>
      <c r="J73" s="84" t="s">
        <v>530</v>
      </c>
      <c r="K73" s="84">
        <v>75892681</v>
      </c>
      <c r="L73" s="84">
        <v>49150889</v>
      </c>
    </row>
    <row r="74" spans="2:12" hidden="1" x14ac:dyDescent="0.3">
      <c r="B74" s="161">
        <v>2011</v>
      </c>
      <c r="C74" s="84" t="s">
        <v>516</v>
      </c>
      <c r="F74" s="84">
        <v>305042637</v>
      </c>
      <c r="G74" s="84">
        <v>881801578</v>
      </c>
      <c r="I74" s="173">
        <v>2022</v>
      </c>
      <c r="J74" s="84" t="s">
        <v>532</v>
      </c>
      <c r="K74" s="84">
        <v>39392594</v>
      </c>
      <c r="L74" s="84">
        <v>35375957</v>
      </c>
    </row>
    <row r="75" spans="2:12" hidden="1" x14ac:dyDescent="0.3">
      <c r="B75" s="161">
        <v>2011</v>
      </c>
      <c r="C75" s="84" t="s">
        <v>518</v>
      </c>
      <c r="F75" s="84">
        <v>89319831</v>
      </c>
      <c r="G75" s="84">
        <v>988095405</v>
      </c>
      <c r="I75" s="173">
        <v>2022</v>
      </c>
      <c r="J75" s="84" t="s">
        <v>534</v>
      </c>
      <c r="K75" s="84">
        <v>9386728</v>
      </c>
      <c r="L75" s="84">
        <v>2483325</v>
      </c>
    </row>
    <row r="76" spans="2:12" hidden="1" x14ac:dyDescent="0.3">
      <c r="B76" s="161">
        <v>2011</v>
      </c>
      <c r="C76" s="84" t="s">
        <v>520</v>
      </c>
      <c r="F76" s="84">
        <v>345389366</v>
      </c>
      <c r="G76" s="84">
        <v>1820000000</v>
      </c>
      <c r="I76" s="173">
        <v>2023</v>
      </c>
      <c r="J76" s="84" t="s">
        <v>515</v>
      </c>
      <c r="K76" s="84">
        <v>6009937611</v>
      </c>
      <c r="L76" s="84">
        <v>5513629393</v>
      </c>
    </row>
    <row r="77" spans="2:12" hidden="1" x14ac:dyDescent="0.3">
      <c r="B77" s="161">
        <v>2011</v>
      </c>
      <c r="C77" s="84" t="s">
        <v>522</v>
      </c>
      <c r="F77" s="84">
        <v>600291227</v>
      </c>
      <c r="G77" s="84">
        <v>1554503927</v>
      </c>
      <c r="I77" s="173">
        <v>2023</v>
      </c>
      <c r="J77" s="84" t="s">
        <v>521</v>
      </c>
      <c r="K77" s="84">
        <v>2996457169</v>
      </c>
      <c r="L77" s="84">
        <v>2850702781</v>
      </c>
    </row>
    <row r="78" spans="2:12" hidden="1" x14ac:dyDescent="0.3">
      <c r="B78" s="161">
        <v>2011</v>
      </c>
      <c r="C78" s="84" t="s">
        <v>524</v>
      </c>
      <c r="F78" s="84">
        <v>743581838</v>
      </c>
      <c r="G78" s="84">
        <v>3206904595</v>
      </c>
      <c r="I78" s="173">
        <v>2023</v>
      </c>
      <c r="J78" s="84" t="s">
        <v>517</v>
      </c>
      <c r="K78" s="84">
        <v>2832531290</v>
      </c>
      <c r="L78" s="84">
        <v>2197367316</v>
      </c>
    </row>
    <row r="79" spans="2:12" hidden="1" x14ac:dyDescent="0.3">
      <c r="B79" s="161">
        <v>2011</v>
      </c>
      <c r="C79" s="84" t="s">
        <v>526</v>
      </c>
      <c r="F79" s="84">
        <v>106237327</v>
      </c>
      <c r="G79" s="84">
        <v>250000000</v>
      </c>
      <c r="I79" s="173">
        <v>2023</v>
      </c>
      <c r="J79" s="84" t="s">
        <v>523</v>
      </c>
      <c r="K79" s="84">
        <v>1935724762</v>
      </c>
      <c r="L79" s="84">
        <v>1864721912</v>
      </c>
    </row>
    <row r="80" spans="2:12" hidden="1" x14ac:dyDescent="0.3">
      <c r="B80" s="161">
        <v>2011</v>
      </c>
      <c r="C80" s="84" t="s">
        <v>528</v>
      </c>
      <c r="F80" s="84">
        <v>293159337</v>
      </c>
      <c r="G80" s="84">
        <v>777000000</v>
      </c>
      <c r="I80" s="173">
        <v>2023</v>
      </c>
      <c r="J80" s="84" t="s">
        <v>525</v>
      </c>
      <c r="K80" s="84">
        <v>354655437</v>
      </c>
      <c r="L80" s="84">
        <v>340477114</v>
      </c>
    </row>
    <row r="81" spans="2:12" hidden="1" x14ac:dyDescent="0.3">
      <c r="B81" s="161">
        <v>2011</v>
      </c>
      <c r="C81" s="84" t="s">
        <v>527</v>
      </c>
      <c r="F81" s="84">
        <v>38846324</v>
      </c>
      <c r="G81" s="84">
        <v>97601421</v>
      </c>
      <c r="I81" s="173">
        <v>2023</v>
      </c>
      <c r="J81" s="84" t="s">
        <v>527</v>
      </c>
      <c r="K81" s="84">
        <v>159071912</v>
      </c>
      <c r="L81" s="84">
        <v>158064571</v>
      </c>
    </row>
    <row r="82" spans="2:12" hidden="1" x14ac:dyDescent="0.3">
      <c r="B82" s="161">
        <v>2011</v>
      </c>
      <c r="C82" s="84" t="s">
        <v>531</v>
      </c>
      <c r="F82" s="84">
        <v>29071840</v>
      </c>
      <c r="G82" s="84">
        <v>95207607</v>
      </c>
      <c r="I82" s="173">
        <v>2023</v>
      </c>
      <c r="J82" s="84" t="s">
        <v>529</v>
      </c>
      <c r="K82" s="84">
        <v>90139463</v>
      </c>
      <c r="L82" s="84">
        <v>81508057</v>
      </c>
    </row>
    <row r="83" spans="2:12" hidden="1" x14ac:dyDescent="0.3">
      <c r="B83" s="161">
        <v>2011</v>
      </c>
      <c r="C83" s="84" t="s">
        <v>533</v>
      </c>
      <c r="F83" s="84">
        <v>243544096</v>
      </c>
      <c r="G83" s="84">
        <v>1209415373</v>
      </c>
      <c r="I83" s="173">
        <v>2023</v>
      </c>
      <c r="J83" s="84" t="s">
        <v>530</v>
      </c>
      <c r="K83" s="84">
        <v>75892681</v>
      </c>
      <c r="L83" s="84">
        <v>62873142</v>
      </c>
    </row>
    <row r="84" spans="2:12" hidden="1" x14ac:dyDescent="0.3">
      <c r="B84" s="161">
        <v>2011</v>
      </c>
      <c r="C84" s="84" t="s">
        <v>535</v>
      </c>
      <c r="F84" s="84">
        <v>32446479</v>
      </c>
      <c r="G84" s="84">
        <v>92740141</v>
      </c>
      <c r="I84" s="173">
        <v>2023</v>
      </c>
      <c r="J84" s="84" t="s">
        <v>532</v>
      </c>
      <c r="K84" s="84">
        <v>39392594</v>
      </c>
      <c r="L84" s="84">
        <v>39115381</v>
      </c>
    </row>
    <row r="85" spans="2:12" hidden="1" x14ac:dyDescent="0.3">
      <c r="B85" s="161">
        <v>2011</v>
      </c>
      <c r="C85" s="84" t="s">
        <v>537</v>
      </c>
      <c r="F85" s="84">
        <v>8223874</v>
      </c>
      <c r="G85" s="84">
        <v>30154277</v>
      </c>
      <c r="I85" s="173">
        <v>2023</v>
      </c>
      <c r="J85" s="84" t="s">
        <v>534</v>
      </c>
      <c r="K85" s="84">
        <v>7736596</v>
      </c>
      <c r="L85" s="84">
        <v>2604595</v>
      </c>
    </row>
    <row r="86" spans="2:12" hidden="1" x14ac:dyDescent="0.3">
      <c r="B86" s="161">
        <v>2011</v>
      </c>
      <c r="C86" s="84" t="s">
        <v>534</v>
      </c>
      <c r="F86" s="84">
        <v>3253782.43</v>
      </c>
      <c r="G86" s="84">
        <v>13579929</v>
      </c>
      <c r="I86" s="173">
        <v>2024</v>
      </c>
      <c r="J86" s="84" t="s">
        <v>515</v>
      </c>
      <c r="K86" s="84">
        <v>6009937611</v>
      </c>
      <c r="L86" s="84">
        <v>6309735207</v>
      </c>
    </row>
    <row r="87" spans="2:12" hidden="1" x14ac:dyDescent="0.3">
      <c r="B87" s="161">
        <v>2010</v>
      </c>
      <c r="C87" s="84" t="s">
        <v>535</v>
      </c>
      <c r="F87" s="84">
        <v>16876892</v>
      </c>
      <c r="G87" s="84">
        <v>92740141</v>
      </c>
      <c r="I87" s="173">
        <v>2024</v>
      </c>
      <c r="J87" s="84" t="s">
        <v>521</v>
      </c>
      <c r="K87" s="84">
        <v>2996457169</v>
      </c>
      <c r="L87" s="84">
        <v>3139525193</v>
      </c>
    </row>
    <row r="88" spans="2:12" hidden="1" x14ac:dyDescent="0.3">
      <c r="B88" s="161">
        <v>2010</v>
      </c>
      <c r="C88" s="84" t="s">
        <v>537</v>
      </c>
      <c r="F88" s="84">
        <v>4636600</v>
      </c>
      <c r="G88" s="84">
        <v>30154277</v>
      </c>
      <c r="I88" s="173">
        <v>2024</v>
      </c>
      <c r="J88" s="84" t="s">
        <v>517</v>
      </c>
      <c r="K88" s="84">
        <v>2832531290</v>
      </c>
      <c r="L88" s="84">
        <v>2909503629</v>
      </c>
    </row>
    <row r="89" spans="2:12" hidden="1" x14ac:dyDescent="0.3">
      <c r="B89" s="161">
        <v>2010</v>
      </c>
      <c r="C89" s="84" t="s">
        <v>534</v>
      </c>
      <c r="F89" s="84">
        <v>1996411</v>
      </c>
      <c r="G89" s="84">
        <v>13579929</v>
      </c>
      <c r="I89" s="173">
        <v>2024</v>
      </c>
      <c r="J89" s="84" t="s">
        <v>523</v>
      </c>
      <c r="K89" s="84">
        <v>1935724762</v>
      </c>
      <c r="L89" s="84">
        <v>2253633794</v>
      </c>
    </row>
    <row r="90" spans="2:12" hidden="1" x14ac:dyDescent="0.3">
      <c r="B90" s="161">
        <v>2010</v>
      </c>
      <c r="C90" s="84" t="s">
        <v>514</v>
      </c>
      <c r="F90" s="84">
        <v>50113423</v>
      </c>
      <c r="G90" s="84">
        <v>617801578</v>
      </c>
      <c r="I90" s="173">
        <v>2024</v>
      </c>
      <c r="J90" s="84" t="s">
        <v>525</v>
      </c>
      <c r="K90" s="84">
        <v>354655437</v>
      </c>
      <c r="L90" s="84">
        <v>360812248</v>
      </c>
    </row>
    <row r="91" spans="2:12" hidden="1" x14ac:dyDescent="0.3">
      <c r="B91" s="161">
        <v>2010</v>
      </c>
      <c r="C91" s="84" t="s">
        <v>516</v>
      </c>
      <c r="F91" s="84">
        <v>162367116</v>
      </c>
      <c r="G91" s="84">
        <v>881801578</v>
      </c>
      <c r="I91" s="173">
        <v>2024</v>
      </c>
      <c r="J91" s="84" t="s">
        <v>527</v>
      </c>
      <c r="K91" s="84">
        <v>159071912</v>
      </c>
      <c r="L91" s="84">
        <v>159606419</v>
      </c>
    </row>
    <row r="92" spans="2:12" hidden="1" x14ac:dyDescent="0.3">
      <c r="B92" s="161">
        <v>2010</v>
      </c>
      <c r="C92" s="84" t="s">
        <v>518</v>
      </c>
      <c r="F92" s="84">
        <v>25863610</v>
      </c>
      <c r="G92" s="84">
        <v>988095405</v>
      </c>
      <c r="I92" s="173">
        <v>2024</v>
      </c>
      <c r="J92" s="84" t="s">
        <v>529</v>
      </c>
      <c r="K92" s="84">
        <v>90139463</v>
      </c>
      <c r="L92" s="84">
        <v>94844154</v>
      </c>
    </row>
    <row r="93" spans="2:12" hidden="1" x14ac:dyDescent="0.3">
      <c r="B93" s="161">
        <v>2010</v>
      </c>
      <c r="C93" s="84" t="s">
        <v>520</v>
      </c>
      <c r="F93" s="84">
        <v>114841111</v>
      </c>
      <c r="G93" s="84">
        <v>1820000000</v>
      </c>
      <c r="I93" s="173">
        <v>2024</v>
      </c>
      <c r="J93" s="84" t="s">
        <v>530</v>
      </c>
      <c r="K93" s="84">
        <v>75892681</v>
      </c>
      <c r="L93" s="84">
        <v>77107116</v>
      </c>
    </row>
    <row r="94" spans="2:12" hidden="1" x14ac:dyDescent="0.3">
      <c r="B94" s="161">
        <v>2010</v>
      </c>
      <c r="C94" s="84" t="s">
        <v>522</v>
      </c>
      <c r="F94" s="84">
        <v>303752150</v>
      </c>
      <c r="G94" s="84">
        <v>1554503927</v>
      </c>
      <c r="I94" s="173">
        <v>2024</v>
      </c>
      <c r="J94" s="84" t="s">
        <v>532</v>
      </c>
      <c r="K94" s="84">
        <v>39392594</v>
      </c>
      <c r="L94" s="84">
        <v>39115381</v>
      </c>
    </row>
    <row r="95" spans="2:12" hidden="1" x14ac:dyDescent="0.3">
      <c r="B95" s="161">
        <v>2010</v>
      </c>
      <c r="C95" s="84" t="s">
        <v>524</v>
      </c>
      <c r="F95" s="84">
        <v>540465475</v>
      </c>
      <c r="G95" s="84">
        <v>3206904595</v>
      </c>
      <c r="I95" s="173">
        <v>2024</v>
      </c>
      <c r="J95" s="84" t="s">
        <v>534</v>
      </c>
      <c r="K95" s="84">
        <v>7736596</v>
      </c>
      <c r="L95" s="84">
        <v>4164715</v>
      </c>
    </row>
    <row r="96" spans="2:12" hidden="1" x14ac:dyDescent="0.3">
      <c r="B96" s="161">
        <v>2010</v>
      </c>
      <c r="C96" s="84" t="s">
        <v>526</v>
      </c>
      <c r="F96" s="84">
        <v>48337309</v>
      </c>
      <c r="G96" s="84">
        <v>250000000</v>
      </c>
    </row>
    <row r="97" spans="2:7" hidden="1" x14ac:dyDescent="0.3">
      <c r="B97" s="161">
        <v>2010</v>
      </c>
      <c r="C97" s="84" t="s">
        <v>528</v>
      </c>
      <c r="F97" s="84">
        <v>137568995</v>
      </c>
      <c r="G97" s="84">
        <v>777000000</v>
      </c>
    </row>
    <row r="98" spans="2:7" hidden="1" x14ac:dyDescent="0.3">
      <c r="B98" s="161">
        <v>2010</v>
      </c>
      <c r="C98" s="84" t="s">
        <v>527</v>
      </c>
      <c r="F98" s="84">
        <v>27279982</v>
      </c>
      <c r="G98" s="84">
        <v>97601421</v>
      </c>
    </row>
    <row r="99" spans="2:7" hidden="1" x14ac:dyDescent="0.3">
      <c r="B99" s="161">
        <v>2010</v>
      </c>
      <c r="C99" s="84" t="s">
        <v>531</v>
      </c>
      <c r="F99" s="84">
        <v>13100262</v>
      </c>
      <c r="G99" s="84">
        <v>95207607</v>
      </c>
    </row>
    <row r="100" spans="2:7" hidden="1" x14ac:dyDescent="0.3">
      <c r="B100" s="161">
        <v>2010</v>
      </c>
      <c r="C100" s="84" t="s">
        <v>533</v>
      </c>
      <c r="F100" s="84">
        <v>119798055</v>
      </c>
      <c r="G100" s="84">
        <v>1209415373</v>
      </c>
    </row>
    <row r="101" spans="2:7" hidden="1" x14ac:dyDescent="0.3">
      <c r="B101" s="161">
        <v>2009</v>
      </c>
      <c r="C101" s="84" t="s">
        <v>535</v>
      </c>
      <c r="F101" s="84">
        <v>558000</v>
      </c>
      <c r="G101" s="84">
        <v>92740141</v>
      </c>
    </row>
    <row r="102" spans="2:7" hidden="1" x14ac:dyDescent="0.3">
      <c r="B102" s="161">
        <v>2009</v>
      </c>
      <c r="C102" s="84" t="s">
        <v>537</v>
      </c>
      <c r="F102" s="84">
        <v>1577000</v>
      </c>
      <c r="G102" s="84">
        <v>30154277</v>
      </c>
    </row>
    <row r="103" spans="2:7" hidden="1" x14ac:dyDescent="0.3">
      <c r="B103" s="161">
        <v>2009</v>
      </c>
      <c r="C103" s="84" t="s">
        <v>534</v>
      </c>
      <c r="F103" s="84">
        <v>478000</v>
      </c>
      <c r="G103" s="84">
        <v>13579929</v>
      </c>
    </row>
    <row r="104" spans="2:7" hidden="1" x14ac:dyDescent="0.3">
      <c r="B104" s="161">
        <v>2009</v>
      </c>
      <c r="C104" s="84" t="s">
        <v>514</v>
      </c>
      <c r="F104" s="84">
        <v>5221000</v>
      </c>
      <c r="G104" s="84">
        <v>617801578</v>
      </c>
    </row>
    <row r="105" spans="2:7" hidden="1" x14ac:dyDescent="0.3">
      <c r="B105" s="161">
        <v>2009</v>
      </c>
      <c r="C105" s="84" t="s">
        <v>516</v>
      </c>
      <c r="F105" s="84">
        <v>75363000</v>
      </c>
      <c r="G105" s="84">
        <v>881801578</v>
      </c>
    </row>
    <row r="106" spans="2:7" hidden="1" x14ac:dyDescent="0.3">
      <c r="B106" s="161">
        <v>2009</v>
      </c>
      <c r="C106" s="84" t="s">
        <v>518</v>
      </c>
      <c r="F106" s="84">
        <v>3957000</v>
      </c>
      <c r="G106" s="84">
        <v>988095405</v>
      </c>
    </row>
    <row r="107" spans="2:7" hidden="1" x14ac:dyDescent="0.3">
      <c r="B107" s="161">
        <v>2009</v>
      </c>
      <c r="C107" s="84" t="s">
        <v>520</v>
      </c>
      <c r="F107" s="84">
        <v>32458000</v>
      </c>
      <c r="G107" s="84">
        <v>1820000000</v>
      </c>
    </row>
    <row r="108" spans="2:7" hidden="1" x14ac:dyDescent="0.3">
      <c r="B108" s="161">
        <v>2009</v>
      </c>
      <c r="C108" s="84" t="s">
        <v>522</v>
      </c>
      <c r="F108" s="84">
        <v>91530000</v>
      </c>
      <c r="G108" s="84">
        <v>1554503927</v>
      </c>
    </row>
    <row r="109" spans="2:7" hidden="1" x14ac:dyDescent="0.3">
      <c r="B109" s="161">
        <v>2009</v>
      </c>
      <c r="C109" s="84" t="s">
        <v>524</v>
      </c>
      <c r="F109" s="84">
        <v>203170000</v>
      </c>
      <c r="G109" s="84">
        <v>3206904595</v>
      </c>
    </row>
    <row r="110" spans="2:7" hidden="1" x14ac:dyDescent="0.3">
      <c r="B110" s="161">
        <v>2009</v>
      </c>
      <c r="C110" s="84" t="s">
        <v>526</v>
      </c>
      <c r="F110" s="84">
        <v>12533000</v>
      </c>
      <c r="G110" s="84">
        <v>250000000</v>
      </c>
    </row>
    <row r="111" spans="2:7" hidden="1" x14ac:dyDescent="0.3">
      <c r="B111" s="161">
        <v>2009</v>
      </c>
      <c r="C111" s="84" t="s">
        <v>528</v>
      </c>
      <c r="F111" s="84">
        <v>42875000</v>
      </c>
      <c r="G111" s="84">
        <v>777000000</v>
      </c>
    </row>
    <row r="112" spans="2:7" hidden="1" x14ac:dyDescent="0.3">
      <c r="B112" s="161">
        <v>2009</v>
      </c>
      <c r="C112" s="84" t="s">
        <v>527</v>
      </c>
      <c r="F112" s="84">
        <v>14345000</v>
      </c>
      <c r="G112" s="84">
        <v>97601421</v>
      </c>
    </row>
    <row r="113" spans="2:7" hidden="1" x14ac:dyDescent="0.3">
      <c r="B113" s="161">
        <v>2009</v>
      </c>
      <c r="C113" s="84" t="s">
        <v>531</v>
      </c>
      <c r="F113" s="84">
        <v>4855000</v>
      </c>
      <c r="G113" s="84">
        <v>95207607</v>
      </c>
    </row>
    <row r="114" spans="2:7" hidden="1" x14ac:dyDescent="0.3">
      <c r="B114" s="161">
        <v>2009</v>
      </c>
      <c r="C114" s="84" t="s">
        <v>533</v>
      </c>
      <c r="F114" s="84">
        <v>33451000</v>
      </c>
      <c r="G114" s="84">
        <v>1209415373</v>
      </c>
    </row>
    <row r="115" spans="2:7" hidden="1" x14ac:dyDescent="0.3">
      <c r="B115" s="161">
        <v>2008</v>
      </c>
      <c r="C115" s="84" t="s">
        <v>535</v>
      </c>
      <c r="G115" s="84">
        <v>92740141</v>
      </c>
    </row>
    <row r="116" spans="2:7" hidden="1" x14ac:dyDescent="0.3">
      <c r="B116" s="161">
        <v>2008</v>
      </c>
      <c r="C116" s="84" t="s">
        <v>537</v>
      </c>
      <c r="G116" s="84">
        <v>30154277</v>
      </c>
    </row>
    <row r="117" spans="2:7" hidden="1" x14ac:dyDescent="0.3">
      <c r="B117" s="161">
        <v>2008</v>
      </c>
      <c r="C117" s="84" t="s">
        <v>534</v>
      </c>
      <c r="G117" s="84">
        <v>13579929</v>
      </c>
    </row>
    <row r="118" spans="2:7" hidden="1" x14ac:dyDescent="0.3">
      <c r="B118" s="161">
        <v>2008</v>
      </c>
      <c r="C118" s="84" t="s">
        <v>514</v>
      </c>
      <c r="F118" s="84">
        <v>771706.73</v>
      </c>
      <c r="G118" s="84">
        <v>617801578</v>
      </c>
    </row>
    <row r="119" spans="2:7" hidden="1" x14ac:dyDescent="0.3">
      <c r="B119" s="161">
        <v>2008</v>
      </c>
      <c r="C119" s="84" t="s">
        <v>516</v>
      </c>
      <c r="F119" s="84">
        <v>1631200.3423406184</v>
      </c>
      <c r="G119" s="84">
        <v>881801578</v>
      </c>
    </row>
    <row r="120" spans="2:7" hidden="1" x14ac:dyDescent="0.3">
      <c r="B120" s="161">
        <v>2008</v>
      </c>
      <c r="C120" s="84" t="s">
        <v>518</v>
      </c>
      <c r="F120" s="84">
        <v>1185617.3599999999</v>
      </c>
      <c r="G120" s="84">
        <v>988095405</v>
      </c>
    </row>
    <row r="121" spans="2:7" hidden="1" x14ac:dyDescent="0.3">
      <c r="B121" s="161">
        <v>2008</v>
      </c>
      <c r="C121" s="84" t="s">
        <v>520</v>
      </c>
      <c r="F121" s="84">
        <v>2050146.56</v>
      </c>
      <c r="G121" s="84">
        <v>1820000000</v>
      </c>
    </row>
    <row r="122" spans="2:7" hidden="1" x14ac:dyDescent="0.3">
      <c r="B122" s="161">
        <v>2008</v>
      </c>
      <c r="C122" s="84" t="s">
        <v>522</v>
      </c>
      <c r="F122" s="84">
        <v>4040630</v>
      </c>
      <c r="G122" s="84">
        <v>1554503927</v>
      </c>
    </row>
    <row r="123" spans="2:7" hidden="1" x14ac:dyDescent="0.3">
      <c r="B123" s="161">
        <v>2008</v>
      </c>
      <c r="C123" s="84" t="s">
        <v>524</v>
      </c>
      <c r="F123" s="84">
        <v>220565.06</v>
      </c>
      <c r="G123" s="84">
        <v>3206904595</v>
      </c>
    </row>
    <row r="124" spans="2:7" hidden="1" x14ac:dyDescent="0.3">
      <c r="B124" s="161">
        <v>2008</v>
      </c>
      <c r="C124" s="84" t="s">
        <v>526</v>
      </c>
      <c r="F124" s="84">
        <v>271271.49782459525</v>
      </c>
      <c r="G124" s="84">
        <v>250000000</v>
      </c>
    </row>
    <row r="125" spans="2:7" hidden="1" x14ac:dyDescent="0.3">
      <c r="B125" s="161">
        <v>2008</v>
      </c>
      <c r="C125" s="84" t="s">
        <v>528</v>
      </c>
      <c r="F125" s="84">
        <v>928011.28773873136</v>
      </c>
      <c r="G125" s="84">
        <v>777000000</v>
      </c>
    </row>
    <row r="126" spans="2:7" hidden="1" x14ac:dyDescent="0.3">
      <c r="B126" s="161">
        <v>2008</v>
      </c>
      <c r="C126" s="84" t="s">
        <v>527</v>
      </c>
      <c r="F126" s="84">
        <v>4712635.3499999996</v>
      </c>
      <c r="G126" s="84">
        <v>97601421</v>
      </c>
    </row>
    <row r="127" spans="2:7" hidden="1" x14ac:dyDescent="0.3">
      <c r="B127" s="161">
        <v>2008</v>
      </c>
      <c r="C127" s="84" t="s">
        <v>531</v>
      </c>
      <c r="F127" s="84">
        <v>105084.4268681409</v>
      </c>
      <c r="G127" s="84">
        <v>95207607</v>
      </c>
    </row>
    <row r="128" spans="2:7" hidden="1" x14ac:dyDescent="0.3">
      <c r="B128" s="161">
        <v>2008</v>
      </c>
      <c r="C128" s="84" t="s">
        <v>533</v>
      </c>
      <c r="F128" s="84">
        <v>681985.86</v>
      </c>
      <c r="G128" s="84">
        <v>1209415373</v>
      </c>
    </row>
    <row r="129" spans="2:25" hidden="1" x14ac:dyDescent="0.3"/>
    <row r="130" spans="2:25" s="171" customFormat="1" hidden="1" x14ac:dyDescent="0.3">
      <c r="B130" s="204" t="s">
        <v>510</v>
      </c>
      <c r="C130" s="171" t="s">
        <v>538</v>
      </c>
      <c r="F130" s="171">
        <v>2008</v>
      </c>
      <c r="G130" s="171">
        <v>2009</v>
      </c>
      <c r="H130" s="171">
        <v>2010</v>
      </c>
      <c r="I130" s="171">
        <v>2011</v>
      </c>
      <c r="J130" s="171">
        <v>2012</v>
      </c>
      <c r="K130" s="171">
        <v>2013</v>
      </c>
      <c r="L130" s="171">
        <v>2014</v>
      </c>
      <c r="M130" s="171">
        <v>2015</v>
      </c>
      <c r="N130" s="171">
        <v>2016</v>
      </c>
      <c r="P130" s="174" t="s">
        <v>539</v>
      </c>
      <c r="Q130" s="171">
        <f t="shared" ref="Q130:Y130" si="0">F130</f>
        <v>2008</v>
      </c>
      <c r="R130" s="171">
        <f t="shared" si="0"/>
        <v>2009</v>
      </c>
      <c r="S130" s="171">
        <f t="shared" si="0"/>
        <v>2010</v>
      </c>
      <c r="T130" s="171">
        <f t="shared" si="0"/>
        <v>2011</v>
      </c>
      <c r="U130" s="171">
        <f t="shared" si="0"/>
        <v>2012</v>
      </c>
      <c r="V130" s="171">
        <f t="shared" si="0"/>
        <v>2013</v>
      </c>
      <c r="W130" s="171">
        <f t="shared" si="0"/>
        <v>2014</v>
      </c>
      <c r="X130" s="171">
        <f t="shared" si="0"/>
        <v>2015</v>
      </c>
      <c r="Y130" s="171">
        <f t="shared" si="0"/>
        <v>2016</v>
      </c>
    </row>
    <row r="131" spans="2:25" hidden="1" x14ac:dyDescent="0.3">
      <c r="B131" s="204"/>
      <c r="C131" s="84" t="s">
        <v>514</v>
      </c>
      <c r="F131" s="84">
        <f t="shared" ref="F131:N144" si="1">SUMIFS($F$3:$F$128,$C$3:$C$128,$C131,$B$3:$B$128,F$130)</f>
        <v>771706.73</v>
      </c>
      <c r="G131" s="84">
        <f t="shared" si="1"/>
        <v>5221000</v>
      </c>
      <c r="H131" s="84">
        <f t="shared" si="1"/>
        <v>50113423</v>
      </c>
      <c r="I131" s="84">
        <f t="shared" si="1"/>
        <v>82513761</v>
      </c>
      <c r="J131" s="84">
        <f t="shared" si="1"/>
        <v>140602617</v>
      </c>
      <c r="K131" s="84">
        <f t="shared" si="1"/>
        <v>216835014</v>
      </c>
      <c r="L131" s="84">
        <f t="shared" si="1"/>
        <v>328731691</v>
      </c>
      <c r="M131" s="84">
        <f t="shared" si="1"/>
        <v>467418623</v>
      </c>
      <c r="N131" s="84">
        <f t="shared" si="1"/>
        <v>502484802</v>
      </c>
      <c r="Q131" s="84">
        <f>F131</f>
        <v>771706.73</v>
      </c>
      <c r="R131" s="84">
        <f t="shared" ref="R131:Y145" si="2">G131-F131</f>
        <v>4449293.2699999996</v>
      </c>
      <c r="S131" s="84">
        <f t="shared" si="2"/>
        <v>44892423</v>
      </c>
      <c r="T131" s="84">
        <f t="shared" si="2"/>
        <v>32400338</v>
      </c>
      <c r="U131" s="84">
        <f t="shared" si="2"/>
        <v>58088856</v>
      </c>
      <c r="V131" s="84">
        <f t="shared" si="2"/>
        <v>76232397</v>
      </c>
      <c r="W131" s="84">
        <f t="shared" si="2"/>
        <v>111896677</v>
      </c>
      <c r="X131" s="84">
        <f t="shared" si="2"/>
        <v>138686932</v>
      </c>
      <c r="Y131" s="84">
        <f t="shared" si="2"/>
        <v>35066179</v>
      </c>
    </row>
    <row r="132" spans="2:25" hidden="1" x14ac:dyDescent="0.3">
      <c r="B132" s="204"/>
      <c r="C132" s="84" t="s">
        <v>516</v>
      </c>
      <c r="F132" s="84">
        <f t="shared" si="1"/>
        <v>1631200.3423406184</v>
      </c>
      <c r="G132" s="84">
        <f t="shared" si="1"/>
        <v>75363000</v>
      </c>
      <c r="H132" s="84">
        <f t="shared" si="1"/>
        <v>162367116</v>
      </c>
      <c r="I132" s="84">
        <f t="shared" si="1"/>
        <v>305042637</v>
      </c>
      <c r="J132" s="84">
        <f t="shared" si="1"/>
        <v>466575178</v>
      </c>
      <c r="K132" s="84">
        <f t="shared" si="1"/>
        <v>574803822</v>
      </c>
      <c r="L132" s="84">
        <f t="shared" si="1"/>
        <v>696628696</v>
      </c>
      <c r="M132" s="84">
        <f t="shared" si="1"/>
        <v>887664211</v>
      </c>
      <c r="N132" s="84">
        <f t="shared" si="1"/>
        <v>913103575</v>
      </c>
      <c r="Q132" s="84">
        <f t="shared" ref="Q132:Q145" si="3">F132</f>
        <v>1631200.3423406184</v>
      </c>
      <c r="R132" s="84">
        <f t="shared" si="2"/>
        <v>73731799.657659382</v>
      </c>
      <c r="S132" s="84">
        <f t="shared" si="2"/>
        <v>87004116</v>
      </c>
      <c r="T132" s="84">
        <f t="shared" si="2"/>
        <v>142675521</v>
      </c>
      <c r="U132" s="84">
        <f t="shared" si="2"/>
        <v>161532541</v>
      </c>
      <c r="V132" s="84">
        <f t="shared" si="2"/>
        <v>108228644</v>
      </c>
      <c r="W132" s="84">
        <f t="shared" si="2"/>
        <v>121824874</v>
      </c>
      <c r="X132" s="84">
        <f t="shared" si="2"/>
        <v>191035515</v>
      </c>
      <c r="Y132" s="84">
        <f t="shared" si="2"/>
        <v>25439364</v>
      </c>
    </row>
    <row r="133" spans="2:25" hidden="1" x14ac:dyDescent="0.3">
      <c r="B133" s="204"/>
      <c r="C133" s="84" t="s">
        <v>518</v>
      </c>
      <c r="F133" s="84">
        <f t="shared" si="1"/>
        <v>1185617.3599999999</v>
      </c>
      <c r="G133" s="84">
        <f t="shared" si="1"/>
        <v>3957000</v>
      </c>
      <c r="H133" s="84">
        <f t="shared" si="1"/>
        <v>25863610</v>
      </c>
      <c r="I133" s="84">
        <f t="shared" si="1"/>
        <v>89319831</v>
      </c>
      <c r="J133" s="84">
        <f t="shared" si="1"/>
        <v>230354369</v>
      </c>
      <c r="K133" s="84">
        <f t="shared" si="1"/>
        <v>387803284</v>
      </c>
      <c r="L133" s="84">
        <f t="shared" si="1"/>
        <v>554264762</v>
      </c>
      <c r="M133" s="84">
        <f t="shared" si="1"/>
        <v>718257264</v>
      </c>
      <c r="N133" s="84">
        <f t="shared" si="1"/>
        <v>836955834</v>
      </c>
      <c r="Q133" s="84">
        <f t="shared" si="3"/>
        <v>1185617.3599999999</v>
      </c>
      <c r="R133" s="84">
        <f t="shared" si="2"/>
        <v>2771382.64</v>
      </c>
      <c r="S133" s="84">
        <f t="shared" si="2"/>
        <v>21906610</v>
      </c>
      <c r="T133" s="84">
        <f t="shared" si="2"/>
        <v>63456221</v>
      </c>
      <c r="U133" s="84">
        <f t="shared" si="2"/>
        <v>141034538</v>
      </c>
      <c r="V133" s="84">
        <f t="shared" si="2"/>
        <v>157448915</v>
      </c>
      <c r="W133" s="84">
        <f t="shared" si="2"/>
        <v>166461478</v>
      </c>
      <c r="X133" s="84">
        <f t="shared" si="2"/>
        <v>163992502</v>
      </c>
      <c r="Y133" s="84">
        <f t="shared" si="2"/>
        <v>118698570</v>
      </c>
    </row>
    <row r="134" spans="2:25" hidden="1" x14ac:dyDescent="0.3">
      <c r="B134" s="204"/>
      <c r="C134" s="84" t="s">
        <v>520</v>
      </c>
      <c r="F134" s="84">
        <f t="shared" si="1"/>
        <v>2050146.56</v>
      </c>
      <c r="G134" s="84">
        <f t="shared" si="1"/>
        <v>32458000</v>
      </c>
      <c r="H134" s="84">
        <f t="shared" si="1"/>
        <v>114841111</v>
      </c>
      <c r="I134" s="84">
        <f t="shared" si="1"/>
        <v>345389366</v>
      </c>
      <c r="J134" s="84">
        <f t="shared" si="1"/>
        <v>564813487</v>
      </c>
      <c r="K134" s="84">
        <f t="shared" si="1"/>
        <v>807299925</v>
      </c>
      <c r="L134" s="84">
        <f t="shared" si="1"/>
        <v>956270843</v>
      </c>
      <c r="M134" s="84">
        <f t="shared" si="1"/>
        <v>1474036706</v>
      </c>
      <c r="N134" s="84">
        <f t="shared" si="1"/>
        <v>1743386137</v>
      </c>
      <c r="Q134" s="84">
        <f t="shared" si="3"/>
        <v>2050146.56</v>
      </c>
      <c r="R134" s="84">
        <f t="shared" si="2"/>
        <v>30407853.440000001</v>
      </c>
      <c r="S134" s="84">
        <f t="shared" si="2"/>
        <v>82383111</v>
      </c>
      <c r="T134" s="84">
        <f t="shared" si="2"/>
        <v>230548255</v>
      </c>
      <c r="U134" s="84">
        <f t="shared" si="2"/>
        <v>219424121</v>
      </c>
      <c r="V134" s="84">
        <f t="shared" si="2"/>
        <v>242486438</v>
      </c>
      <c r="W134" s="84">
        <f t="shared" si="2"/>
        <v>148970918</v>
      </c>
      <c r="X134" s="84">
        <f t="shared" si="2"/>
        <v>517765863</v>
      </c>
      <c r="Y134" s="84">
        <f t="shared" si="2"/>
        <v>269349431</v>
      </c>
    </row>
    <row r="135" spans="2:25" hidden="1" x14ac:dyDescent="0.3">
      <c r="B135" s="204"/>
      <c r="C135" s="84" t="s">
        <v>522</v>
      </c>
      <c r="F135" s="84">
        <f t="shared" si="1"/>
        <v>4040630</v>
      </c>
      <c r="G135" s="84">
        <f t="shared" si="1"/>
        <v>91530000</v>
      </c>
      <c r="H135" s="84">
        <f t="shared" si="1"/>
        <v>303752150</v>
      </c>
      <c r="I135" s="84">
        <f t="shared" si="1"/>
        <v>600291227</v>
      </c>
      <c r="J135" s="84">
        <f t="shared" si="1"/>
        <v>901647775</v>
      </c>
      <c r="K135" s="84">
        <f t="shared" si="1"/>
        <v>1093639952</v>
      </c>
      <c r="L135" s="84">
        <f t="shared" si="1"/>
        <v>1194315360</v>
      </c>
      <c r="M135" s="84">
        <f t="shared" si="1"/>
        <v>1405408845</v>
      </c>
      <c r="N135" s="84">
        <f t="shared" si="1"/>
        <v>1482994674</v>
      </c>
      <c r="Q135" s="84">
        <f t="shared" si="3"/>
        <v>4040630</v>
      </c>
      <c r="R135" s="84">
        <f t="shared" si="2"/>
        <v>87489370</v>
      </c>
      <c r="S135" s="84">
        <f t="shared" si="2"/>
        <v>212222150</v>
      </c>
      <c r="T135" s="84">
        <f t="shared" si="2"/>
        <v>296539077</v>
      </c>
      <c r="U135" s="84">
        <f t="shared" si="2"/>
        <v>301356548</v>
      </c>
      <c r="V135" s="84">
        <f t="shared" si="2"/>
        <v>191992177</v>
      </c>
      <c r="W135" s="84">
        <f t="shared" si="2"/>
        <v>100675408</v>
      </c>
      <c r="X135" s="84">
        <f t="shared" si="2"/>
        <v>211093485</v>
      </c>
      <c r="Y135" s="84">
        <f t="shared" si="2"/>
        <v>77585829</v>
      </c>
    </row>
    <row r="136" spans="2:25" hidden="1" x14ac:dyDescent="0.3">
      <c r="B136" s="204"/>
      <c r="C136" s="84" t="s">
        <v>524</v>
      </c>
      <c r="F136" s="84">
        <f t="shared" si="1"/>
        <v>220565.06</v>
      </c>
      <c r="G136" s="84">
        <f t="shared" si="1"/>
        <v>203170000</v>
      </c>
      <c r="H136" s="84">
        <f t="shared" si="1"/>
        <v>540465475</v>
      </c>
      <c r="I136" s="84">
        <f t="shared" si="1"/>
        <v>743581838</v>
      </c>
      <c r="J136" s="84">
        <f t="shared" si="1"/>
        <v>988786217</v>
      </c>
      <c r="K136" s="84">
        <f t="shared" si="1"/>
        <v>1449693174</v>
      </c>
      <c r="L136" s="84">
        <f t="shared" si="1"/>
        <v>1951561554</v>
      </c>
      <c r="M136" s="84">
        <f t="shared" si="1"/>
        <v>3097819388</v>
      </c>
      <c r="N136" s="84">
        <f t="shared" si="1"/>
        <v>3160783254</v>
      </c>
      <c r="Q136" s="84">
        <f t="shared" si="3"/>
        <v>220565.06</v>
      </c>
      <c r="R136" s="84">
        <f t="shared" si="2"/>
        <v>202949434.94</v>
      </c>
      <c r="S136" s="84">
        <f t="shared" si="2"/>
        <v>337295475</v>
      </c>
      <c r="T136" s="84">
        <f t="shared" si="2"/>
        <v>203116363</v>
      </c>
      <c r="U136" s="84">
        <f t="shared" si="2"/>
        <v>245204379</v>
      </c>
      <c r="V136" s="84">
        <f t="shared" si="2"/>
        <v>460906957</v>
      </c>
      <c r="W136" s="84">
        <f t="shared" si="2"/>
        <v>501868380</v>
      </c>
      <c r="X136" s="84">
        <f t="shared" si="2"/>
        <v>1146257834</v>
      </c>
      <c r="Y136" s="84">
        <f t="shared" si="2"/>
        <v>62963866</v>
      </c>
    </row>
    <row r="137" spans="2:25" hidden="1" x14ac:dyDescent="0.3">
      <c r="B137" s="204"/>
      <c r="C137" s="84" t="s">
        <v>526</v>
      </c>
      <c r="F137" s="84">
        <f t="shared" si="1"/>
        <v>271271.49782459525</v>
      </c>
      <c r="G137" s="84">
        <f t="shared" si="1"/>
        <v>12533000</v>
      </c>
      <c r="H137" s="84">
        <f t="shared" si="1"/>
        <v>48337309</v>
      </c>
      <c r="I137" s="84">
        <f t="shared" si="1"/>
        <v>106237327</v>
      </c>
      <c r="J137" s="84">
        <f t="shared" si="1"/>
        <v>162800484</v>
      </c>
      <c r="K137" s="84">
        <f t="shared" si="1"/>
        <v>206886341</v>
      </c>
      <c r="L137" s="84">
        <f t="shared" si="1"/>
        <v>206596809</v>
      </c>
      <c r="M137" s="84">
        <f t="shared" si="1"/>
        <v>213097351</v>
      </c>
      <c r="N137" s="84">
        <f t="shared" si="1"/>
        <v>222723936</v>
      </c>
      <c r="Q137" s="84">
        <f t="shared" si="3"/>
        <v>271271.49782459525</v>
      </c>
      <c r="R137" s="84">
        <f t="shared" si="2"/>
        <v>12261728.502175406</v>
      </c>
      <c r="S137" s="84">
        <f t="shared" si="2"/>
        <v>35804309</v>
      </c>
      <c r="T137" s="84">
        <f t="shared" si="2"/>
        <v>57900018</v>
      </c>
      <c r="U137" s="84">
        <f t="shared" si="2"/>
        <v>56563157</v>
      </c>
      <c r="V137" s="84">
        <f t="shared" si="2"/>
        <v>44085857</v>
      </c>
      <c r="W137" s="84">
        <f t="shared" si="2"/>
        <v>-289532</v>
      </c>
      <c r="X137" s="84">
        <f t="shared" si="2"/>
        <v>6500542</v>
      </c>
      <c r="Y137" s="84">
        <f t="shared" si="2"/>
        <v>9626585</v>
      </c>
    </row>
    <row r="138" spans="2:25" hidden="1" x14ac:dyDescent="0.3">
      <c r="B138" s="204"/>
      <c r="C138" s="84" t="s">
        <v>528</v>
      </c>
      <c r="F138" s="84">
        <f t="shared" si="1"/>
        <v>928011.28773873136</v>
      </c>
      <c r="G138" s="84">
        <f t="shared" si="1"/>
        <v>42875000</v>
      </c>
      <c r="H138" s="84">
        <f t="shared" si="1"/>
        <v>137568995</v>
      </c>
      <c r="I138" s="84">
        <f t="shared" si="1"/>
        <v>293159337</v>
      </c>
      <c r="J138" s="84">
        <f t="shared" si="1"/>
        <v>408499390</v>
      </c>
      <c r="K138" s="84">
        <f t="shared" si="1"/>
        <v>467291974</v>
      </c>
      <c r="L138" s="84">
        <f t="shared" si="1"/>
        <v>508123605</v>
      </c>
      <c r="M138" s="84">
        <f t="shared" si="1"/>
        <v>748755780</v>
      </c>
      <c r="N138" s="84">
        <f t="shared" si="1"/>
        <v>962144347</v>
      </c>
      <c r="Q138" s="84">
        <f t="shared" si="3"/>
        <v>928011.28773873136</v>
      </c>
      <c r="R138" s="84">
        <f t="shared" si="2"/>
        <v>41946988.712261267</v>
      </c>
      <c r="S138" s="84">
        <f t="shared" si="2"/>
        <v>94693995</v>
      </c>
      <c r="T138" s="84">
        <f t="shared" si="2"/>
        <v>155590342</v>
      </c>
      <c r="U138" s="84">
        <f t="shared" si="2"/>
        <v>115340053</v>
      </c>
      <c r="V138" s="84">
        <f t="shared" si="2"/>
        <v>58792584</v>
      </c>
      <c r="W138" s="84">
        <f t="shared" si="2"/>
        <v>40831631</v>
      </c>
      <c r="X138" s="84">
        <f t="shared" si="2"/>
        <v>240632175</v>
      </c>
      <c r="Y138" s="84">
        <f t="shared" si="2"/>
        <v>213388567</v>
      </c>
    </row>
    <row r="139" spans="2:25" hidden="1" x14ac:dyDescent="0.3">
      <c r="B139" s="204"/>
      <c r="C139" s="84" t="s">
        <v>527</v>
      </c>
      <c r="F139" s="84">
        <f t="shared" si="1"/>
        <v>4712635.3499999996</v>
      </c>
      <c r="G139" s="84">
        <f t="shared" si="1"/>
        <v>14345000</v>
      </c>
      <c r="H139" s="84">
        <f t="shared" si="1"/>
        <v>27279982</v>
      </c>
      <c r="I139" s="84">
        <f t="shared" si="1"/>
        <v>38846324</v>
      </c>
      <c r="J139" s="84">
        <f t="shared" si="1"/>
        <v>43959227</v>
      </c>
      <c r="K139" s="84">
        <f t="shared" si="1"/>
        <v>53550831</v>
      </c>
      <c r="L139" s="84">
        <f t="shared" si="1"/>
        <v>63284405</v>
      </c>
      <c r="M139" s="84">
        <f t="shared" si="1"/>
        <v>80495386</v>
      </c>
      <c r="N139" s="84">
        <f t="shared" si="1"/>
        <v>89537139</v>
      </c>
      <c r="Q139" s="84">
        <f t="shared" si="3"/>
        <v>4712635.3499999996</v>
      </c>
      <c r="R139" s="84">
        <f t="shared" si="2"/>
        <v>9632364.6500000004</v>
      </c>
      <c r="S139" s="84">
        <f t="shared" si="2"/>
        <v>12934982</v>
      </c>
      <c r="T139" s="84">
        <f t="shared" si="2"/>
        <v>11566342</v>
      </c>
      <c r="U139" s="84">
        <f t="shared" si="2"/>
        <v>5112903</v>
      </c>
      <c r="V139" s="84">
        <f t="shared" si="2"/>
        <v>9591604</v>
      </c>
      <c r="W139" s="84">
        <f t="shared" si="2"/>
        <v>9733574</v>
      </c>
      <c r="X139" s="84">
        <f t="shared" si="2"/>
        <v>17210981</v>
      </c>
      <c r="Y139" s="84">
        <f t="shared" si="2"/>
        <v>9041753</v>
      </c>
    </row>
    <row r="140" spans="2:25" hidden="1" x14ac:dyDescent="0.3">
      <c r="B140" s="204"/>
      <c r="C140" s="84" t="s">
        <v>531</v>
      </c>
      <c r="F140" s="84">
        <f t="shared" si="1"/>
        <v>105084.4268681409</v>
      </c>
      <c r="G140" s="84">
        <f t="shared" si="1"/>
        <v>4855000</v>
      </c>
      <c r="H140" s="84">
        <f t="shared" si="1"/>
        <v>13100262</v>
      </c>
      <c r="I140" s="84">
        <f t="shared" si="1"/>
        <v>29071840</v>
      </c>
      <c r="J140" s="84">
        <f t="shared" si="1"/>
        <v>38962163</v>
      </c>
      <c r="K140" s="84">
        <f t="shared" si="1"/>
        <v>49832926</v>
      </c>
      <c r="L140" s="84">
        <f t="shared" si="1"/>
        <v>56159115</v>
      </c>
      <c r="M140" s="84">
        <f t="shared" si="1"/>
        <v>92567860</v>
      </c>
      <c r="N140" s="84">
        <f t="shared" si="1"/>
        <v>94013785</v>
      </c>
      <c r="Q140" s="84">
        <f t="shared" si="3"/>
        <v>105084.4268681409</v>
      </c>
      <c r="R140" s="84">
        <f t="shared" si="2"/>
        <v>4749915.5731318593</v>
      </c>
      <c r="S140" s="84">
        <f t="shared" si="2"/>
        <v>8245262</v>
      </c>
      <c r="T140" s="84">
        <f t="shared" si="2"/>
        <v>15971578</v>
      </c>
      <c r="U140" s="84">
        <f t="shared" si="2"/>
        <v>9890323</v>
      </c>
      <c r="V140" s="84">
        <f t="shared" si="2"/>
        <v>10870763</v>
      </c>
      <c r="W140" s="84">
        <f t="shared" si="2"/>
        <v>6326189</v>
      </c>
      <c r="X140" s="84">
        <f t="shared" si="2"/>
        <v>36408745</v>
      </c>
      <c r="Y140" s="84">
        <f t="shared" si="2"/>
        <v>1445925</v>
      </c>
    </row>
    <row r="141" spans="2:25" hidden="1" x14ac:dyDescent="0.3">
      <c r="B141" s="204"/>
      <c r="C141" s="84" t="s">
        <v>533</v>
      </c>
      <c r="F141" s="84">
        <f t="shared" si="1"/>
        <v>681985.86</v>
      </c>
      <c r="G141" s="84">
        <f t="shared" si="1"/>
        <v>33451000</v>
      </c>
      <c r="H141" s="84">
        <f t="shared" si="1"/>
        <v>119798055</v>
      </c>
      <c r="I141" s="84">
        <f t="shared" si="1"/>
        <v>243544096</v>
      </c>
      <c r="J141" s="84">
        <f t="shared" si="1"/>
        <v>389736437</v>
      </c>
      <c r="K141" s="84">
        <f t="shared" si="1"/>
        <v>546651450</v>
      </c>
      <c r="L141" s="84">
        <f t="shared" si="1"/>
        <v>745933362</v>
      </c>
      <c r="M141" s="84">
        <f t="shared" si="1"/>
        <v>1094471960</v>
      </c>
      <c r="N141" s="84">
        <f t="shared" si="1"/>
        <v>1198118107</v>
      </c>
      <c r="Q141" s="84">
        <f t="shared" si="3"/>
        <v>681985.86</v>
      </c>
      <c r="R141" s="84">
        <f t="shared" si="2"/>
        <v>32769014.140000001</v>
      </c>
      <c r="S141" s="84">
        <f t="shared" si="2"/>
        <v>86347055</v>
      </c>
      <c r="T141" s="84">
        <f t="shared" si="2"/>
        <v>123746041</v>
      </c>
      <c r="U141" s="84">
        <f t="shared" si="2"/>
        <v>146192341</v>
      </c>
      <c r="V141" s="84">
        <f t="shared" si="2"/>
        <v>156915013</v>
      </c>
      <c r="W141" s="84">
        <f t="shared" si="2"/>
        <v>199281912</v>
      </c>
      <c r="X141" s="84">
        <f t="shared" si="2"/>
        <v>348538598</v>
      </c>
      <c r="Y141" s="84">
        <f t="shared" si="2"/>
        <v>103646147</v>
      </c>
    </row>
    <row r="142" spans="2:25" hidden="1" x14ac:dyDescent="0.3">
      <c r="B142" s="204"/>
      <c r="C142" s="84" t="s">
        <v>535</v>
      </c>
      <c r="F142" s="84">
        <f t="shared" si="1"/>
        <v>0</v>
      </c>
      <c r="G142" s="84">
        <f t="shared" si="1"/>
        <v>558000</v>
      </c>
      <c r="H142" s="84">
        <f t="shared" si="1"/>
        <v>16876892</v>
      </c>
      <c r="I142" s="84">
        <f t="shared" si="1"/>
        <v>32446479</v>
      </c>
      <c r="J142" s="84">
        <f t="shared" si="1"/>
        <v>46930442</v>
      </c>
      <c r="K142" s="84">
        <f t="shared" si="1"/>
        <v>58615609</v>
      </c>
      <c r="L142" s="84">
        <f t="shared" si="1"/>
        <v>70212739</v>
      </c>
      <c r="M142" s="84">
        <f t="shared" si="1"/>
        <v>79131259</v>
      </c>
      <c r="N142" s="84">
        <f t="shared" si="1"/>
        <v>85310827</v>
      </c>
      <c r="Q142" s="84">
        <f t="shared" si="3"/>
        <v>0</v>
      </c>
      <c r="R142" s="84">
        <f t="shared" si="2"/>
        <v>558000</v>
      </c>
      <c r="S142" s="84">
        <f t="shared" si="2"/>
        <v>16318892</v>
      </c>
      <c r="T142" s="84">
        <f t="shared" si="2"/>
        <v>15569587</v>
      </c>
      <c r="U142" s="84">
        <f t="shared" si="2"/>
        <v>14483963</v>
      </c>
      <c r="V142" s="84">
        <f t="shared" si="2"/>
        <v>11685167</v>
      </c>
      <c r="W142" s="84">
        <f t="shared" si="2"/>
        <v>11597130</v>
      </c>
      <c r="X142" s="84">
        <f t="shared" si="2"/>
        <v>8918520</v>
      </c>
      <c r="Y142" s="84">
        <f t="shared" si="2"/>
        <v>6179568</v>
      </c>
    </row>
    <row r="143" spans="2:25" hidden="1" x14ac:dyDescent="0.3">
      <c r="B143" s="204"/>
      <c r="C143" s="84" t="s">
        <v>536</v>
      </c>
      <c r="F143" s="84">
        <f t="shared" si="1"/>
        <v>0</v>
      </c>
      <c r="G143" s="84">
        <f t="shared" si="1"/>
        <v>1577000</v>
      </c>
      <c r="H143" s="84">
        <f t="shared" si="1"/>
        <v>4636600</v>
      </c>
      <c r="I143" s="84">
        <f t="shared" si="1"/>
        <v>8223874</v>
      </c>
      <c r="J143" s="84">
        <f t="shared" si="1"/>
        <v>12888660</v>
      </c>
      <c r="K143" s="84">
        <f t="shared" si="1"/>
        <v>17533914</v>
      </c>
      <c r="L143" s="84">
        <f t="shared" si="1"/>
        <v>23219758</v>
      </c>
      <c r="M143" s="84">
        <f t="shared" si="1"/>
        <v>25261944</v>
      </c>
      <c r="N143" s="84">
        <f t="shared" si="1"/>
        <v>28736493</v>
      </c>
      <c r="Q143" s="84">
        <f t="shared" si="3"/>
        <v>0</v>
      </c>
      <c r="R143" s="84">
        <f t="shared" si="2"/>
        <v>1577000</v>
      </c>
      <c r="S143" s="84">
        <f t="shared" si="2"/>
        <v>3059600</v>
      </c>
      <c r="T143" s="84">
        <f t="shared" si="2"/>
        <v>3587274</v>
      </c>
      <c r="U143" s="84">
        <f t="shared" si="2"/>
        <v>4664786</v>
      </c>
      <c r="V143" s="84">
        <f t="shared" si="2"/>
        <v>4645254</v>
      </c>
      <c r="W143" s="84">
        <f t="shared" si="2"/>
        <v>5685844</v>
      </c>
      <c r="X143" s="84">
        <f t="shared" si="2"/>
        <v>2042186</v>
      </c>
      <c r="Y143" s="84">
        <f t="shared" si="2"/>
        <v>3474549</v>
      </c>
    </row>
    <row r="144" spans="2:25" hidden="1" x14ac:dyDescent="0.3">
      <c r="B144" s="204"/>
      <c r="C144" s="84" t="s">
        <v>534</v>
      </c>
      <c r="F144" s="84">
        <f t="shared" si="1"/>
        <v>0</v>
      </c>
      <c r="G144" s="84">
        <f t="shared" si="1"/>
        <v>478000</v>
      </c>
      <c r="H144" s="84">
        <f t="shared" si="1"/>
        <v>1996411</v>
      </c>
      <c r="I144" s="84">
        <f t="shared" si="1"/>
        <v>3253782.43</v>
      </c>
      <c r="J144" s="84">
        <f t="shared" si="1"/>
        <v>5692006</v>
      </c>
      <c r="K144" s="84">
        <f t="shared" si="1"/>
        <v>6802637</v>
      </c>
      <c r="L144" s="84">
        <f t="shared" si="1"/>
        <v>8501835</v>
      </c>
      <c r="M144" s="84">
        <f t="shared" si="1"/>
        <v>10424525</v>
      </c>
      <c r="N144" s="84">
        <f t="shared" si="1"/>
        <v>10696903</v>
      </c>
      <c r="Q144" s="84">
        <f t="shared" si="3"/>
        <v>0</v>
      </c>
      <c r="R144" s="84">
        <f t="shared" si="2"/>
        <v>478000</v>
      </c>
      <c r="S144" s="84">
        <f t="shared" si="2"/>
        <v>1518411</v>
      </c>
      <c r="T144" s="84">
        <f t="shared" si="2"/>
        <v>1257371.4300000002</v>
      </c>
      <c r="U144" s="84">
        <f t="shared" si="2"/>
        <v>2438223.5699999998</v>
      </c>
      <c r="V144" s="84">
        <f t="shared" si="2"/>
        <v>1110631</v>
      </c>
      <c r="W144" s="84">
        <f t="shared" si="2"/>
        <v>1699198</v>
      </c>
      <c r="X144" s="84">
        <f t="shared" si="2"/>
        <v>1922690</v>
      </c>
      <c r="Y144" s="84">
        <f t="shared" si="2"/>
        <v>272378</v>
      </c>
    </row>
    <row r="145" spans="2:25" hidden="1" x14ac:dyDescent="0.3">
      <c r="B145" s="204"/>
      <c r="F145" s="145">
        <f>SUM(F131:F144)</f>
        <v>16598854.474772085</v>
      </c>
      <c r="G145" s="145">
        <f t="shared" ref="G145:N145" si="4">SUM(G131:G144)</f>
        <v>522371000</v>
      </c>
      <c r="H145" s="145">
        <f t="shared" si="4"/>
        <v>1566997391</v>
      </c>
      <c r="I145" s="145">
        <f t="shared" si="4"/>
        <v>2920921719.4299998</v>
      </c>
      <c r="J145" s="145">
        <f t="shared" si="4"/>
        <v>4402248452</v>
      </c>
      <c r="K145" s="145">
        <f t="shared" si="4"/>
        <v>5937240853</v>
      </c>
      <c r="L145" s="145">
        <f t="shared" si="4"/>
        <v>7363804534</v>
      </c>
      <c r="M145" s="145">
        <f t="shared" si="4"/>
        <v>10394811102</v>
      </c>
      <c r="N145" s="145">
        <f t="shared" si="4"/>
        <v>11330989813</v>
      </c>
      <c r="O145" s="145">
        <f>N145/N163</f>
        <v>0.97532341755108787</v>
      </c>
      <c r="Q145" s="145">
        <f t="shared" si="3"/>
        <v>16598854.474772085</v>
      </c>
      <c r="R145" s="145">
        <f t="shared" si="2"/>
        <v>505772145.5252279</v>
      </c>
      <c r="S145" s="145">
        <f t="shared" si="2"/>
        <v>1044626391</v>
      </c>
      <c r="T145" s="145">
        <f t="shared" si="2"/>
        <v>1353924328.4299998</v>
      </c>
      <c r="U145" s="145">
        <f t="shared" si="2"/>
        <v>1481326732.5700002</v>
      </c>
      <c r="V145" s="145">
        <f t="shared" si="2"/>
        <v>1534992401</v>
      </c>
      <c r="W145" s="145">
        <f t="shared" si="2"/>
        <v>1426563681</v>
      </c>
      <c r="X145" s="145">
        <f t="shared" si="2"/>
        <v>3031006568</v>
      </c>
      <c r="Y145" s="145">
        <f t="shared" si="2"/>
        <v>936178711</v>
      </c>
    </row>
    <row r="146" spans="2:25" hidden="1" x14ac:dyDescent="0.3">
      <c r="B146" s="204"/>
    </row>
    <row r="147" spans="2:25" hidden="1" x14ac:dyDescent="0.3">
      <c r="B147" s="204"/>
    </row>
    <row r="148" spans="2:25" s="141" customFormat="1" ht="15" hidden="1" customHeight="1" x14ac:dyDescent="0.3">
      <c r="B148" s="204"/>
      <c r="C148" s="171" t="s">
        <v>540</v>
      </c>
      <c r="D148" s="171"/>
      <c r="E148" s="171"/>
      <c r="F148" s="171">
        <v>2008</v>
      </c>
      <c r="G148" s="171">
        <v>2009</v>
      </c>
      <c r="H148" s="171">
        <v>2010</v>
      </c>
      <c r="I148" s="171">
        <v>2011</v>
      </c>
      <c r="J148" s="171">
        <v>2012</v>
      </c>
      <c r="K148" s="171">
        <v>2013</v>
      </c>
      <c r="L148" s="171">
        <v>2014</v>
      </c>
      <c r="M148" s="171">
        <v>2015</v>
      </c>
      <c r="N148" s="171">
        <v>2016</v>
      </c>
    </row>
    <row r="149" spans="2:25" hidden="1" x14ac:dyDescent="0.3">
      <c r="B149" s="204"/>
      <c r="C149" s="84" t="s">
        <v>514</v>
      </c>
      <c r="F149" s="84">
        <f t="shared" ref="F149:N162" si="5">SUMIFS($G$3:$G$128,$C$3:$C$128,$C149,$B$3:$B$128,F$130)</f>
        <v>617801578</v>
      </c>
      <c r="G149" s="84">
        <f t="shared" si="5"/>
        <v>617801578</v>
      </c>
      <c r="H149" s="84">
        <f t="shared" si="5"/>
        <v>617801578</v>
      </c>
      <c r="I149" s="84">
        <f t="shared" si="5"/>
        <v>617801578</v>
      </c>
      <c r="J149" s="84">
        <f t="shared" si="5"/>
        <v>558301578</v>
      </c>
      <c r="K149" s="84">
        <f t="shared" si="5"/>
        <v>556437861</v>
      </c>
      <c r="L149" s="84">
        <f t="shared" si="5"/>
        <v>542728760</v>
      </c>
      <c r="M149" s="84">
        <f t="shared" si="5"/>
        <v>542728760</v>
      </c>
      <c r="N149" s="84">
        <f t="shared" si="5"/>
        <v>542728760</v>
      </c>
    </row>
    <row r="150" spans="2:25" hidden="1" x14ac:dyDescent="0.3">
      <c r="B150" s="204"/>
      <c r="C150" s="84" t="s">
        <v>516</v>
      </c>
      <c r="F150" s="84">
        <f t="shared" si="5"/>
        <v>881801578</v>
      </c>
      <c r="G150" s="84">
        <f t="shared" si="5"/>
        <v>881801578</v>
      </c>
      <c r="H150" s="84">
        <f t="shared" si="5"/>
        <v>881801578</v>
      </c>
      <c r="I150" s="84">
        <f t="shared" si="5"/>
        <v>881801578</v>
      </c>
      <c r="J150" s="84">
        <f t="shared" si="5"/>
        <v>941301578</v>
      </c>
      <c r="K150" s="84">
        <f t="shared" si="5"/>
        <v>941301578</v>
      </c>
      <c r="L150" s="84">
        <f t="shared" si="5"/>
        <v>941301578</v>
      </c>
      <c r="M150" s="84">
        <f t="shared" si="5"/>
        <v>941301578</v>
      </c>
      <c r="N150" s="84">
        <f t="shared" si="5"/>
        <v>941301578</v>
      </c>
    </row>
    <row r="151" spans="2:25" hidden="1" x14ac:dyDescent="0.3">
      <c r="B151" s="204"/>
      <c r="C151" s="84" t="s">
        <v>518</v>
      </c>
      <c r="F151" s="84">
        <f t="shared" si="5"/>
        <v>988095405</v>
      </c>
      <c r="G151" s="84">
        <f t="shared" si="5"/>
        <v>988095405</v>
      </c>
      <c r="H151" s="84">
        <f t="shared" si="5"/>
        <v>988095405</v>
      </c>
      <c r="I151" s="84">
        <f t="shared" si="5"/>
        <v>988095405</v>
      </c>
      <c r="J151" s="84">
        <f t="shared" si="5"/>
        <v>843595405</v>
      </c>
      <c r="K151" s="84">
        <f t="shared" si="5"/>
        <v>843595405</v>
      </c>
      <c r="L151" s="84">
        <f t="shared" si="5"/>
        <v>843595405</v>
      </c>
      <c r="M151" s="84">
        <f t="shared" si="5"/>
        <v>843595405</v>
      </c>
      <c r="N151" s="84">
        <f t="shared" si="5"/>
        <v>843595405</v>
      </c>
    </row>
    <row r="152" spans="2:25" hidden="1" x14ac:dyDescent="0.3">
      <c r="B152" s="204"/>
      <c r="C152" s="84" t="s">
        <v>520</v>
      </c>
      <c r="F152" s="84">
        <f t="shared" si="5"/>
        <v>1820000000</v>
      </c>
      <c r="G152" s="84">
        <f t="shared" si="5"/>
        <v>1820000000</v>
      </c>
      <c r="H152" s="84">
        <f t="shared" si="5"/>
        <v>1820000000</v>
      </c>
      <c r="I152" s="84">
        <f t="shared" si="5"/>
        <v>1820000000</v>
      </c>
      <c r="J152" s="84">
        <f t="shared" si="5"/>
        <v>1820000000</v>
      </c>
      <c r="K152" s="84">
        <f t="shared" si="5"/>
        <v>1820000000</v>
      </c>
      <c r="L152" s="84">
        <f t="shared" si="5"/>
        <v>1820000000</v>
      </c>
      <c r="M152" s="84">
        <f t="shared" si="5"/>
        <v>1820000000</v>
      </c>
      <c r="N152" s="84">
        <f t="shared" si="5"/>
        <v>1820000000</v>
      </c>
    </row>
    <row r="153" spans="2:25" hidden="1" x14ac:dyDescent="0.3">
      <c r="B153" s="204"/>
      <c r="C153" s="84" t="s">
        <v>522</v>
      </c>
      <c r="F153" s="84">
        <f t="shared" si="5"/>
        <v>1554503927</v>
      </c>
      <c r="G153" s="84">
        <f t="shared" si="5"/>
        <v>1554503927</v>
      </c>
      <c r="H153" s="84">
        <f t="shared" si="5"/>
        <v>1554503927</v>
      </c>
      <c r="I153" s="84">
        <f t="shared" si="5"/>
        <v>1554503927</v>
      </c>
      <c r="J153" s="84">
        <f t="shared" si="5"/>
        <v>1554503927</v>
      </c>
      <c r="K153" s="84">
        <f t="shared" si="5"/>
        <v>1554503927</v>
      </c>
      <c r="L153" s="84">
        <f t="shared" si="5"/>
        <v>1554503927</v>
      </c>
      <c r="M153" s="84">
        <f t="shared" si="5"/>
        <v>1554503927</v>
      </c>
      <c r="N153" s="84">
        <f t="shared" si="5"/>
        <v>1554503927</v>
      </c>
    </row>
    <row r="154" spans="2:25" hidden="1" x14ac:dyDescent="0.3">
      <c r="B154" s="204"/>
      <c r="C154" s="84" t="s">
        <v>524</v>
      </c>
      <c r="F154" s="84">
        <f t="shared" si="5"/>
        <v>3206904595</v>
      </c>
      <c r="G154" s="84">
        <f t="shared" si="5"/>
        <v>3206904595</v>
      </c>
      <c r="H154" s="84">
        <f t="shared" si="5"/>
        <v>3206904595</v>
      </c>
      <c r="I154" s="84">
        <f t="shared" si="5"/>
        <v>3206904595</v>
      </c>
      <c r="J154" s="84">
        <f t="shared" si="5"/>
        <v>3160154595</v>
      </c>
      <c r="K154" s="84">
        <f t="shared" si="5"/>
        <v>3160154595</v>
      </c>
      <c r="L154" s="84">
        <f t="shared" si="5"/>
        <v>3160154595</v>
      </c>
      <c r="M154" s="84">
        <f t="shared" si="5"/>
        <v>3160154595</v>
      </c>
      <c r="N154" s="84">
        <f t="shared" si="5"/>
        <v>3160154595</v>
      </c>
    </row>
    <row r="155" spans="2:25" hidden="1" x14ac:dyDescent="0.3">
      <c r="B155" s="204"/>
      <c r="C155" s="84" t="s">
        <v>526</v>
      </c>
      <c r="F155" s="84">
        <f t="shared" si="5"/>
        <v>250000000</v>
      </c>
      <c r="G155" s="84">
        <f t="shared" si="5"/>
        <v>250000000</v>
      </c>
      <c r="H155" s="84">
        <f t="shared" si="5"/>
        <v>250000000</v>
      </c>
      <c r="I155" s="84">
        <f t="shared" si="5"/>
        <v>250000000</v>
      </c>
      <c r="J155" s="84">
        <f t="shared" si="5"/>
        <v>250000000</v>
      </c>
      <c r="K155" s="84">
        <f t="shared" si="5"/>
        <v>250000000</v>
      </c>
      <c r="L155" s="84">
        <f t="shared" si="5"/>
        <v>250000000</v>
      </c>
      <c r="M155" s="84">
        <f t="shared" si="5"/>
        <v>250000000</v>
      </c>
      <c r="N155" s="84">
        <f t="shared" si="5"/>
        <v>250000000</v>
      </c>
    </row>
    <row r="156" spans="2:25" hidden="1" x14ac:dyDescent="0.3">
      <c r="B156" s="204"/>
      <c r="C156" s="84" t="s">
        <v>528</v>
      </c>
      <c r="F156" s="84">
        <f t="shared" si="5"/>
        <v>777000000</v>
      </c>
      <c r="G156" s="84">
        <f t="shared" si="5"/>
        <v>777000000</v>
      </c>
      <c r="H156" s="84">
        <f t="shared" si="5"/>
        <v>777000000</v>
      </c>
      <c r="I156" s="84">
        <f t="shared" si="5"/>
        <v>777000000</v>
      </c>
      <c r="J156" s="84">
        <f t="shared" si="5"/>
        <v>968250000</v>
      </c>
      <c r="K156" s="84">
        <f t="shared" si="5"/>
        <v>968250000</v>
      </c>
      <c r="L156" s="84">
        <f t="shared" si="5"/>
        <v>968250000</v>
      </c>
      <c r="M156" s="84">
        <f t="shared" si="5"/>
        <v>968250000</v>
      </c>
      <c r="N156" s="84">
        <f t="shared" si="5"/>
        <v>968250000</v>
      </c>
    </row>
    <row r="157" spans="2:25" hidden="1" x14ac:dyDescent="0.3">
      <c r="B157" s="204"/>
      <c r="C157" s="84" t="s">
        <v>527</v>
      </c>
      <c r="F157" s="84">
        <f t="shared" si="5"/>
        <v>97601421</v>
      </c>
      <c r="G157" s="84">
        <f t="shared" si="5"/>
        <v>97601421</v>
      </c>
      <c r="H157" s="84">
        <f t="shared" si="5"/>
        <v>97601421</v>
      </c>
      <c r="I157" s="84">
        <f t="shared" si="5"/>
        <v>97601421</v>
      </c>
      <c r="J157" s="84">
        <f t="shared" si="5"/>
        <v>97601421</v>
      </c>
      <c r="K157" s="84">
        <f t="shared" si="5"/>
        <v>97601421</v>
      </c>
      <c r="L157" s="84">
        <f t="shared" si="5"/>
        <v>97601421</v>
      </c>
      <c r="M157" s="84">
        <f t="shared" si="5"/>
        <v>97601421</v>
      </c>
      <c r="N157" s="84">
        <f t="shared" si="5"/>
        <v>97601421</v>
      </c>
    </row>
    <row r="158" spans="2:25" hidden="1" x14ac:dyDescent="0.3">
      <c r="B158" s="204"/>
      <c r="C158" s="84" t="s">
        <v>531</v>
      </c>
      <c r="F158" s="84">
        <f t="shared" si="5"/>
        <v>95207607</v>
      </c>
      <c r="G158" s="84">
        <f t="shared" si="5"/>
        <v>95207607</v>
      </c>
      <c r="H158" s="84">
        <f t="shared" si="5"/>
        <v>95207607</v>
      </c>
      <c r="I158" s="84">
        <f t="shared" si="5"/>
        <v>95207607</v>
      </c>
      <c r="J158" s="84">
        <f t="shared" si="5"/>
        <v>95207607</v>
      </c>
      <c r="K158" s="84">
        <f t="shared" si="5"/>
        <v>95207607</v>
      </c>
      <c r="L158" s="84">
        <f t="shared" si="5"/>
        <v>95207607</v>
      </c>
      <c r="M158" s="84">
        <f t="shared" si="5"/>
        <v>95207607</v>
      </c>
      <c r="N158" s="84">
        <f t="shared" si="5"/>
        <v>95207607</v>
      </c>
    </row>
    <row r="159" spans="2:25" hidden="1" x14ac:dyDescent="0.3">
      <c r="B159" s="204"/>
      <c r="C159" s="84" t="s">
        <v>533</v>
      </c>
      <c r="F159" s="84">
        <f t="shared" si="5"/>
        <v>1209415373</v>
      </c>
      <c r="G159" s="84">
        <f t="shared" si="5"/>
        <v>1209415373</v>
      </c>
      <c r="H159" s="84">
        <f t="shared" si="5"/>
        <v>1209415373</v>
      </c>
      <c r="I159" s="84">
        <f t="shared" si="5"/>
        <v>1209415373</v>
      </c>
      <c r="J159" s="84">
        <f t="shared" si="5"/>
        <v>1209415373</v>
      </c>
      <c r="K159" s="84">
        <f t="shared" si="5"/>
        <v>1209415373</v>
      </c>
      <c r="L159" s="84">
        <f t="shared" si="5"/>
        <v>1209415373</v>
      </c>
      <c r="M159" s="84">
        <f t="shared" si="5"/>
        <v>1209415373</v>
      </c>
      <c r="N159" s="84">
        <f t="shared" si="5"/>
        <v>1209415373</v>
      </c>
    </row>
    <row r="160" spans="2:25" hidden="1" x14ac:dyDescent="0.3">
      <c r="B160" s="204"/>
      <c r="C160" s="84" t="s">
        <v>535</v>
      </c>
      <c r="F160" s="84">
        <f t="shared" si="5"/>
        <v>92740141</v>
      </c>
      <c r="G160" s="84">
        <f t="shared" si="5"/>
        <v>92740141</v>
      </c>
      <c r="H160" s="84">
        <f t="shared" si="5"/>
        <v>92740141</v>
      </c>
      <c r="I160" s="84">
        <f t="shared" si="5"/>
        <v>92740141</v>
      </c>
      <c r="J160" s="84">
        <f t="shared" si="5"/>
        <v>92740141</v>
      </c>
      <c r="K160" s="84">
        <f t="shared" si="5"/>
        <v>92740141</v>
      </c>
      <c r="L160" s="84">
        <f t="shared" si="5"/>
        <v>92740141</v>
      </c>
      <c r="M160" s="84">
        <f t="shared" si="5"/>
        <v>92740141</v>
      </c>
      <c r="N160" s="84">
        <f t="shared" si="5"/>
        <v>92740141</v>
      </c>
    </row>
    <row r="161" spans="2:25" hidden="1" x14ac:dyDescent="0.3">
      <c r="B161" s="204"/>
      <c r="C161" s="84" t="s">
        <v>536</v>
      </c>
      <c r="F161" s="84">
        <f t="shared" si="5"/>
        <v>30154277</v>
      </c>
      <c r="G161" s="84">
        <f t="shared" si="5"/>
        <v>30154277</v>
      </c>
      <c r="H161" s="84">
        <f t="shared" si="5"/>
        <v>30154277</v>
      </c>
      <c r="I161" s="84">
        <f t="shared" si="5"/>
        <v>30154277</v>
      </c>
      <c r="J161" s="84">
        <f t="shared" si="5"/>
        <v>30154277</v>
      </c>
      <c r="K161" s="84">
        <f t="shared" si="5"/>
        <v>30154277</v>
      </c>
      <c r="L161" s="84">
        <f t="shared" si="5"/>
        <v>30154277</v>
      </c>
      <c r="M161" s="84">
        <f t="shared" si="5"/>
        <v>29306707</v>
      </c>
      <c r="N161" s="84">
        <f t="shared" si="5"/>
        <v>29306707</v>
      </c>
    </row>
    <row r="162" spans="2:25" hidden="1" x14ac:dyDescent="0.3">
      <c r="B162" s="204"/>
      <c r="C162" s="84" t="s">
        <v>534</v>
      </c>
      <c r="F162" s="84">
        <f t="shared" si="5"/>
        <v>13579929</v>
      </c>
      <c r="G162" s="84">
        <f t="shared" si="5"/>
        <v>13579929</v>
      </c>
      <c r="H162" s="84">
        <f t="shared" si="5"/>
        <v>13579929</v>
      </c>
      <c r="I162" s="84">
        <f t="shared" si="5"/>
        <v>13579929</v>
      </c>
      <c r="J162" s="84">
        <f t="shared" si="5"/>
        <v>13123309</v>
      </c>
      <c r="K162" s="84">
        <f t="shared" si="5"/>
        <v>13011712</v>
      </c>
      <c r="L162" s="84">
        <f t="shared" si="5"/>
        <v>12898749</v>
      </c>
      <c r="M162" s="84">
        <f t="shared" si="5"/>
        <v>12868797</v>
      </c>
      <c r="N162" s="84">
        <f t="shared" si="5"/>
        <v>12868797</v>
      </c>
    </row>
    <row r="163" spans="2:25" hidden="1" x14ac:dyDescent="0.3">
      <c r="B163" s="204"/>
      <c r="F163" s="145">
        <f>SUM(F149:F162)</f>
        <v>11634805831</v>
      </c>
      <c r="G163" s="145">
        <f>SUM(G149:G162)</f>
        <v>11634805831</v>
      </c>
      <c r="H163" s="145">
        <f t="shared" ref="H163:N163" si="6">SUM(H149:H162)</f>
        <v>11634805831</v>
      </c>
      <c r="I163" s="145">
        <f t="shared" si="6"/>
        <v>11634805831</v>
      </c>
      <c r="J163" s="145">
        <f t="shared" si="6"/>
        <v>11634349211</v>
      </c>
      <c r="K163" s="145">
        <f t="shared" si="6"/>
        <v>11632373897</v>
      </c>
      <c r="L163" s="145">
        <f t="shared" si="6"/>
        <v>11618551833</v>
      </c>
      <c r="M163" s="145">
        <f t="shared" si="6"/>
        <v>11617674311</v>
      </c>
      <c r="N163" s="145">
        <f t="shared" si="6"/>
        <v>11617674311</v>
      </c>
    </row>
    <row r="164" spans="2:25" hidden="1" x14ac:dyDescent="0.3">
      <c r="B164" s="204"/>
    </row>
    <row r="165" spans="2:25" s="171" customFormat="1" hidden="1" x14ac:dyDescent="0.3">
      <c r="B165" s="204"/>
      <c r="C165" s="175" t="s">
        <v>538</v>
      </c>
      <c r="D165" s="175"/>
      <c r="E165" s="175"/>
      <c r="F165" s="171">
        <v>2008</v>
      </c>
      <c r="G165" s="171">
        <v>2009</v>
      </c>
      <c r="H165" s="171">
        <v>2010</v>
      </c>
      <c r="I165" s="171">
        <v>2011</v>
      </c>
      <c r="J165" s="171">
        <v>2012</v>
      </c>
      <c r="K165" s="171">
        <v>2013</v>
      </c>
      <c r="L165" s="171">
        <v>2014</v>
      </c>
      <c r="M165" s="171">
        <v>2015</v>
      </c>
      <c r="N165" s="171">
        <v>2016</v>
      </c>
      <c r="P165" s="174" t="s">
        <v>539</v>
      </c>
      <c r="Q165" s="171">
        <f t="shared" ref="Q165:Y165" si="7">F165</f>
        <v>2008</v>
      </c>
      <c r="R165" s="171">
        <f t="shared" si="7"/>
        <v>2009</v>
      </c>
      <c r="S165" s="171">
        <f t="shared" si="7"/>
        <v>2010</v>
      </c>
      <c r="T165" s="171">
        <f t="shared" si="7"/>
        <v>2011</v>
      </c>
      <c r="U165" s="171">
        <f t="shared" si="7"/>
        <v>2012</v>
      </c>
      <c r="V165" s="171">
        <f t="shared" si="7"/>
        <v>2013</v>
      </c>
      <c r="W165" s="171">
        <f t="shared" si="7"/>
        <v>2014</v>
      </c>
      <c r="X165" s="171">
        <f t="shared" si="7"/>
        <v>2015</v>
      </c>
      <c r="Y165" s="171">
        <f t="shared" si="7"/>
        <v>2016</v>
      </c>
    </row>
    <row r="166" spans="2:25" s="143" customFormat="1" hidden="1" x14ac:dyDescent="0.3">
      <c r="B166" s="204"/>
      <c r="C166" s="143" t="s">
        <v>514</v>
      </c>
      <c r="F166" s="143">
        <f>F131/F149</f>
        <v>1.2491174472202464E-3</v>
      </c>
      <c r="G166" s="143">
        <f t="shared" ref="G166:N166" si="8">G131/G149</f>
        <v>8.4509334160360466E-3</v>
      </c>
      <c r="H166" s="143">
        <f t="shared" si="8"/>
        <v>8.1115725152777124E-2</v>
      </c>
      <c r="I166" s="143">
        <f t="shared" si="8"/>
        <v>0.1335602949851967</v>
      </c>
      <c r="J166" s="143">
        <f t="shared" si="8"/>
        <v>0.25183990613761081</v>
      </c>
      <c r="K166" s="143">
        <f t="shared" si="8"/>
        <v>0.38968414839765908</v>
      </c>
      <c r="L166" s="143">
        <f t="shared" si="8"/>
        <v>0.60570162340392653</v>
      </c>
      <c r="M166" s="143">
        <f t="shared" si="8"/>
        <v>0.86123798377664751</v>
      </c>
      <c r="N166" s="143">
        <f t="shared" si="8"/>
        <v>0.92584885680279783</v>
      </c>
      <c r="Q166" s="143">
        <f t="shared" ref="Q166:Y180" si="9">Q131/F149</f>
        <v>1.2491174472202464E-3</v>
      </c>
      <c r="R166" s="143">
        <f t="shared" si="9"/>
        <v>7.2018159688157996E-3</v>
      </c>
      <c r="S166" s="143">
        <f t="shared" si="9"/>
        <v>7.2664791736741077E-2</v>
      </c>
      <c r="T166" s="143">
        <f t="shared" si="9"/>
        <v>5.244456983241956E-2</v>
      </c>
      <c r="U166" s="143">
        <f t="shared" si="9"/>
        <v>0.10404565970974204</v>
      </c>
      <c r="V166" s="143">
        <f t="shared" si="9"/>
        <v>0.13700073690708117</v>
      </c>
      <c r="W166" s="143">
        <f t="shared" si="9"/>
        <v>0.20617421674871256</v>
      </c>
      <c r="X166" s="143">
        <f t="shared" si="9"/>
        <v>0.25553636037272098</v>
      </c>
      <c r="Y166" s="143">
        <f t="shared" si="9"/>
        <v>6.4610873026150303E-2</v>
      </c>
    </row>
    <row r="167" spans="2:25" s="143" customFormat="1" hidden="1" x14ac:dyDescent="0.3">
      <c r="B167" s="204"/>
      <c r="C167" s="143" t="s">
        <v>516</v>
      </c>
      <c r="F167" s="143">
        <f t="shared" ref="F167:N180" si="10">F132/F150</f>
        <v>1.8498496521636054E-3</v>
      </c>
      <c r="G167" s="143">
        <f t="shared" si="10"/>
        <v>8.5464805099271443E-2</v>
      </c>
      <c r="H167" s="143">
        <f t="shared" si="10"/>
        <v>0.18413112433781559</v>
      </c>
      <c r="I167" s="143">
        <f t="shared" si="10"/>
        <v>0.34593115345955983</v>
      </c>
      <c r="J167" s="143">
        <f t="shared" si="10"/>
        <v>0.49567023885303635</v>
      </c>
      <c r="K167" s="143">
        <f t="shared" si="10"/>
        <v>0.61064788951198379</v>
      </c>
      <c r="L167" s="143">
        <f t="shared" si="10"/>
        <v>0.74006961454387366</v>
      </c>
      <c r="M167" s="143">
        <f t="shared" si="10"/>
        <v>0.94301787200445975</v>
      </c>
      <c r="N167" s="143">
        <f t="shared" si="10"/>
        <v>0.97004360381514199</v>
      </c>
      <c r="Q167" s="143">
        <f t="shared" si="9"/>
        <v>1.8498496521636054E-3</v>
      </c>
      <c r="R167" s="143">
        <f t="shared" si="9"/>
        <v>8.3614955447107828E-2</v>
      </c>
      <c r="S167" s="143">
        <f t="shared" si="9"/>
        <v>9.8666319238544159E-2</v>
      </c>
      <c r="T167" s="143">
        <f t="shared" si="9"/>
        <v>0.16180002912174421</v>
      </c>
      <c r="U167" s="143">
        <f t="shared" si="9"/>
        <v>0.17160551387070977</v>
      </c>
      <c r="V167" s="143">
        <f t="shared" si="9"/>
        <v>0.11497765065894748</v>
      </c>
      <c r="W167" s="143">
        <f t="shared" si="9"/>
        <v>0.12942172503188984</v>
      </c>
      <c r="X167" s="143">
        <f t="shared" si="9"/>
        <v>0.20294825746058615</v>
      </c>
      <c r="Y167" s="143">
        <f t="shared" si="9"/>
        <v>2.7025731810682251E-2</v>
      </c>
    </row>
    <row r="168" spans="2:25" s="143" customFormat="1" hidden="1" x14ac:dyDescent="0.3">
      <c r="B168" s="204"/>
      <c r="C168" s="143" t="s">
        <v>518</v>
      </c>
      <c r="F168" s="143">
        <f t="shared" si="10"/>
        <v>1.1999017038238325E-3</v>
      </c>
      <c r="G168" s="143">
        <f t="shared" si="10"/>
        <v>4.0046740223430143E-3</v>
      </c>
      <c r="H168" s="143">
        <f t="shared" si="10"/>
        <v>2.6175215337632302E-2</v>
      </c>
      <c r="I168" s="143">
        <f t="shared" si="10"/>
        <v>9.0395958272875485E-2</v>
      </c>
      <c r="J168" s="143">
        <f t="shared" si="10"/>
        <v>0.27306261702551593</v>
      </c>
      <c r="K168" s="143">
        <f t="shared" si="10"/>
        <v>0.45970293543739726</v>
      </c>
      <c r="L168" s="143">
        <f t="shared" si="10"/>
        <v>0.65702676747036104</v>
      </c>
      <c r="M168" s="143">
        <f t="shared" si="10"/>
        <v>0.85142386947923221</v>
      </c>
      <c r="N168" s="143">
        <f t="shared" si="10"/>
        <v>0.99212943674106424</v>
      </c>
      <c r="Q168" s="143">
        <f t="shared" si="9"/>
        <v>1.1999017038238325E-3</v>
      </c>
      <c r="R168" s="143">
        <f t="shared" si="9"/>
        <v>2.804772318519182E-3</v>
      </c>
      <c r="S168" s="143">
        <f t="shared" si="9"/>
        <v>2.2170541315289286E-2</v>
      </c>
      <c r="T168" s="143">
        <f t="shared" si="9"/>
        <v>6.4220742935243186E-2</v>
      </c>
      <c r="U168" s="143">
        <f t="shared" si="9"/>
        <v>0.16718267686628757</v>
      </c>
      <c r="V168" s="143">
        <f t="shared" si="9"/>
        <v>0.18664031841188133</v>
      </c>
      <c r="W168" s="143">
        <f t="shared" si="9"/>
        <v>0.19732383203296372</v>
      </c>
      <c r="X168" s="143">
        <f t="shared" si="9"/>
        <v>0.1943971020088712</v>
      </c>
      <c r="Y168" s="143">
        <f t="shared" si="9"/>
        <v>0.14070556726183212</v>
      </c>
    </row>
    <row r="169" spans="2:25" s="143" customFormat="1" hidden="1" x14ac:dyDescent="0.3">
      <c r="B169" s="204"/>
      <c r="C169" s="143" t="s">
        <v>520</v>
      </c>
      <c r="F169" s="143">
        <f t="shared" si="10"/>
        <v>1.126454153846154E-3</v>
      </c>
      <c r="G169" s="143">
        <f t="shared" si="10"/>
        <v>1.7834065934065935E-2</v>
      </c>
      <c r="H169" s="143">
        <f t="shared" si="10"/>
        <v>6.3099511538461536E-2</v>
      </c>
      <c r="I169" s="143">
        <f t="shared" si="10"/>
        <v>0.18977437692307692</v>
      </c>
      <c r="J169" s="143">
        <f t="shared" si="10"/>
        <v>0.31033708076923078</v>
      </c>
      <c r="K169" s="143">
        <f t="shared" si="10"/>
        <v>0.44357138736263735</v>
      </c>
      <c r="L169" s="143">
        <f t="shared" si="10"/>
        <v>0.52542354010989012</v>
      </c>
      <c r="M169" s="143">
        <f t="shared" si="10"/>
        <v>0.80991027802197801</v>
      </c>
      <c r="N169" s="143">
        <f t="shared" si="10"/>
        <v>0.9579044708791209</v>
      </c>
      <c r="Q169" s="143">
        <f t="shared" si="9"/>
        <v>1.126454153846154E-3</v>
      </c>
      <c r="R169" s="143">
        <f t="shared" si="9"/>
        <v>1.6707611780219782E-2</v>
      </c>
      <c r="S169" s="143">
        <f t="shared" si="9"/>
        <v>4.5265445604395604E-2</v>
      </c>
      <c r="T169" s="143">
        <f t="shared" si="9"/>
        <v>0.12667486538461539</v>
      </c>
      <c r="U169" s="143">
        <f t="shared" si="9"/>
        <v>0.12056270384615385</v>
      </c>
      <c r="V169" s="143">
        <f t="shared" si="9"/>
        <v>0.1332343065934066</v>
      </c>
      <c r="W169" s="143">
        <f t="shared" si="9"/>
        <v>8.1852152747252743E-2</v>
      </c>
      <c r="X169" s="143">
        <f t="shared" si="9"/>
        <v>0.28448673791208789</v>
      </c>
      <c r="Y169" s="143">
        <f t="shared" si="9"/>
        <v>0.14799419285714285</v>
      </c>
    </row>
    <row r="170" spans="2:25" s="143" customFormat="1" hidden="1" x14ac:dyDescent="0.3">
      <c r="B170" s="204"/>
      <c r="C170" s="143" t="s">
        <v>522</v>
      </c>
      <c r="F170" s="143">
        <f t="shared" si="10"/>
        <v>2.5993051093784725E-3</v>
      </c>
      <c r="G170" s="143">
        <f t="shared" si="10"/>
        <v>5.8880520280602672E-2</v>
      </c>
      <c r="H170" s="143">
        <f t="shared" si="10"/>
        <v>0.19540133976129864</v>
      </c>
      <c r="I170" s="143">
        <f t="shared" si="10"/>
        <v>0.38616256708883823</v>
      </c>
      <c r="J170" s="143">
        <f t="shared" si="10"/>
        <v>0.58002283515620867</v>
      </c>
      <c r="K170" s="143">
        <f t="shared" si="10"/>
        <v>0.70352987406766454</v>
      </c>
      <c r="L170" s="143">
        <f t="shared" si="10"/>
        <v>0.76829356250317149</v>
      </c>
      <c r="M170" s="143">
        <f t="shared" si="10"/>
        <v>0.90408832077527457</v>
      </c>
      <c r="N170" s="143">
        <f t="shared" si="10"/>
        <v>0.9539986668685978</v>
      </c>
      <c r="Q170" s="143">
        <f t="shared" si="9"/>
        <v>2.5993051093784725E-3</v>
      </c>
      <c r="R170" s="143">
        <f t="shared" si="9"/>
        <v>5.6281215171224204E-2</v>
      </c>
      <c r="S170" s="143">
        <f t="shared" si="9"/>
        <v>0.13652081948069597</v>
      </c>
      <c r="T170" s="143">
        <f t="shared" si="9"/>
        <v>0.19076122732753958</v>
      </c>
      <c r="U170" s="143">
        <f t="shared" si="9"/>
        <v>0.19386026806737042</v>
      </c>
      <c r="V170" s="143">
        <f t="shared" si="9"/>
        <v>0.1235070389114559</v>
      </c>
      <c r="W170" s="143">
        <f t="shared" si="9"/>
        <v>6.4763688435506922E-2</v>
      </c>
      <c r="X170" s="143">
        <f t="shared" si="9"/>
        <v>0.13579475827210311</v>
      </c>
      <c r="Y170" s="143">
        <f t="shared" si="9"/>
        <v>4.9910346093323184E-2</v>
      </c>
    </row>
    <row r="171" spans="2:25" s="143" customFormat="1" hidden="1" x14ac:dyDescent="0.3">
      <c r="B171" s="204"/>
      <c r="C171" s="143" t="s">
        <v>524</v>
      </c>
      <c r="F171" s="143">
        <f t="shared" si="10"/>
        <v>6.8778179539201415E-5</v>
      </c>
      <c r="G171" s="143">
        <f t="shared" si="10"/>
        <v>6.335392712236268E-2</v>
      </c>
      <c r="H171" s="143">
        <f t="shared" si="10"/>
        <v>0.16853182219472918</v>
      </c>
      <c r="I171" s="143">
        <f t="shared" si="10"/>
        <v>0.2318690238429123</v>
      </c>
      <c r="J171" s="143">
        <f t="shared" si="10"/>
        <v>0.31289172326077297</v>
      </c>
      <c r="K171" s="143">
        <f t="shared" si="10"/>
        <v>0.45874121990541417</v>
      </c>
      <c r="L171" s="143">
        <f t="shared" si="10"/>
        <v>0.61755255805768583</v>
      </c>
      <c r="M171" s="143">
        <f t="shared" si="10"/>
        <v>0.98027463368449541</v>
      </c>
      <c r="N171" s="143">
        <f t="shared" si="10"/>
        <v>1.000198932989226</v>
      </c>
      <c r="Q171" s="143">
        <f t="shared" si="9"/>
        <v>6.8778179539201415E-5</v>
      </c>
      <c r="R171" s="143">
        <f t="shared" si="9"/>
        <v>6.3285148942823471E-2</v>
      </c>
      <c r="S171" s="143">
        <f t="shared" si="9"/>
        <v>0.10517789507236651</v>
      </c>
      <c r="T171" s="143">
        <f t="shared" si="9"/>
        <v>6.3337201648183114E-2</v>
      </c>
      <c r="U171" s="143">
        <f t="shared" si="9"/>
        <v>7.7592526450434615E-2</v>
      </c>
      <c r="V171" s="143">
        <f t="shared" si="9"/>
        <v>0.1458494966446412</v>
      </c>
      <c r="W171" s="143">
        <f t="shared" si="9"/>
        <v>0.15881133815227164</v>
      </c>
      <c r="X171" s="143">
        <f t="shared" si="9"/>
        <v>0.36272207562680964</v>
      </c>
      <c r="Y171" s="143">
        <f t="shared" si="9"/>
        <v>1.9924299304730692E-2</v>
      </c>
    </row>
    <row r="172" spans="2:25" s="143" customFormat="1" hidden="1" x14ac:dyDescent="0.3">
      <c r="B172" s="204"/>
      <c r="C172" s="143" t="s">
        <v>526</v>
      </c>
      <c r="F172" s="143">
        <f t="shared" si="10"/>
        <v>1.085085991298381E-3</v>
      </c>
      <c r="G172" s="143">
        <f t="shared" si="10"/>
        <v>5.0132000000000003E-2</v>
      </c>
      <c r="H172" s="143">
        <f t="shared" si="10"/>
        <v>0.19334923600000001</v>
      </c>
      <c r="I172" s="143">
        <f t="shared" si="10"/>
        <v>0.42494930800000003</v>
      </c>
      <c r="J172" s="143">
        <f t="shared" si="10"/>
        <v>0.65120193599999998</v>
      </c>
      <c r="K172" s="143">
        <f t="shared" si="10"/>
        <v>0.82754536400000001</v>
      </c>
      <c r="L172" s="143">
        <f t="shared" si="10"/>
        <v>0.82638723599999997</v>
      </c>
      <c r="M172" s="143">
        <f t="shared" si="10"/>
        <v>0.85238940399999996</v>
      </c>
      <c r="N172" s="143">
        <f t="shared" si="10"/>
        <v>0.89089574400000004</v>
      </c>
      <c r="Q172" s="143">
        <f t="shared" si="9"/>
        <v>1.085085991298381E-3</v>
      </c>
      <c r="R172" s="143">
        <f t="shared" si="9"/>
        <v>4.904691400870162E-2</v>
      </c>
      <c r="S172" s="143">
        <f t="shared" si="9"/>
        <v>0.143217236</v>
      </c>
      <c r="T172" s="143">
        <f t="shared" si="9"/>
        <v>0.23160007199999999</v>
      </c>
      <c r="U172" s="143">
        <f t="shared" si="9"/>
        <v>0.22625262800000001</v>
      </c>
      <c r="V172" s="143">
        <f t="shared" si="9"/>
        <v>0.176343428</v>
      </c>
      <c r="W172" s="143">
        <f t="shared" si="9"/>
        <v>-1.158128E-3</v>
      </c>
      <c r="X172" s="143">
        <f t="shared" si="9"/>
        <v>2.6002167999999999E-2</v>
      </c>
      <c r="Y172" s="143">
        <f t="shared" si="9"/>
        <v>3.850634E-2</v>
      </c>
    </row>
    <row r="173" spans="2:25" s="143" customFormat="1" hidden="1" x14ac:dyDescent="0.3">
      <c r="B173" s="204"/>
      <c r="C173" s="143" t="s">
        <v>528</v>
      </c>
      <c r="F173" s="143">
        <f t="shared" si="10"/>
        <v>1.1943517216714689E-3</v>
      </c>
      <c r="G173" s="143">
        <f t="shared" si="10"/>
        <v>5.5180180180180179E-2</v>
      </c>
      <c r="H173" s="143">
        <f t="shared" si="10"/>
        <v>0.17705147361647361</v>
      </c>
      <c r="I173" s="143">
        <f t="shared" si="10"/>
        <v>0.37729644401544399</v>
      </c>
      <c r="J173" s="143">
        <f t="shared" si="10"/>
        <v>0.42189454169894142</v>
      </c>
      <c r="K173" s="143">
        <f t="shared" si="10"/>
        <v>0.48261500025819776</v>
      </c>
      <c r="L173" s="143">
        <f t="shared" si="10"/>
        <v>0.52478554608830363</v>
      </c>
      <c r="M173" s="143">
        <f t="shared" si="10"/>
        <v>0.77330831913245546</v>
      </c>
      <c r="N173" s="143">
        <f t="shared" si="10"/>
        <v>0.99369413581203203</v>
      </c>
      <c r="Q173" s="143">
        <f t="shared" si="9"/>
        <v>1.1943517216714689E-3</v>
      </c>
      <c r="R173" s="143">
        <f t="shared" si="9"/>
        <v>5.398582845850871E-2</v>
      </c>
      <c r="S173" s="143">
        <f t="shared" si="9"/>
        <v>0.12187129343629344</v>
      </c>
      <c r="T173" s="143">
        <f t="shared" si="9"/>
        <v>0.20024497039897041</v>
      </c>
      <c r="U173" s="143">
        <f t="shared" si="9"/>
        <v>0.11912218228763233</v>
      </c>
      <c r="V173" s="143">
        <f t="shared" si="9"/>
        <v>6.0720458559256389E-2</v>
      </c>
      <c r="W173" s="143">
        <f t="shared" si="9"/>
        <v>4.2170545830105863E-2</v>
      </c>
      <c r="X173" s="143">
        <f t="shared" si="9"/>
        <v>0.24852277304415182</v>
      </c>
      <c r="Y173" s="143">
        <f t="shared" si="9"/>
        <v>0.22038581667957655</v>
      </c>
    </row>
    <row r="174" spans="2:25" s="143" customFormat="1" hidden="1" x14ac:dyDescent="0.3">
      <c r="B174" s="204"/>
      <c r="C174" s="143" t="s">
        <v>527</v>
      </c>
      <c r="F174" s="143">
        <f t="shared" si="10"/>
        <v>4.8284495263649897E-2</v>
      </c>
      <c r="G174" s="143">
        <f t="shared" si="10"/>
        <v>0.14697531914007686</v>
      </c>
      <c r="H174" s="143">
        <f t="shared" si="10"/>
        <v>0.27950394287804475</v>
      </c>
      <c r="I174" s="143">
        <f t="shared" si="10"/>
        <v>0.39800981995948603</v>
      </c>
      <c r="J174" s="143">
        <f t="shared" si="10"/>
        <v>0.45039535848561058</v>
      </c>
      <c r="K174" s="143">
        <f t="shared" si="10"/>
        <v>0.54866855883174082</v>
      </c>
      <c r="L174" s="143">
        <f t="shared" si="10"/>
        <v>0.64839634865562046</v>
      </c>
      <c r="M174" s="143">
        <f t="shared" si="10"/>
        <v>0.8247357996970146</v>
      </c>
      <c r="N174" s="143">
        <f t="shared" si="10"/>
        <v>0.91737536280337562</v>
      </c>
      <c r="Q174" s="143">
        <f t="shared" si="9"/>
        <v>4.8284495263649897E-2</v>
      </c>
      <c r="R174" s="143">
        <f t="shared" si="9"/>
        <v>9.869082387642697E-2</v>
      </c>
      <c r="S174" s="143">
        <f t="shared" si="9"/>
        <v>0.13252862373796792</v>
      </c>
      <c r="T174" s="143">
        <f t="shared" si="9"/>
        <v>0.11850587708144127</v>
      </c>
      <c r="U174" s="143">
        <f t="shared" si="9"/>
        <v>5.2385538526124535E-2</v>
      </c>
      <c r="V174" s="143">
        <f t="shared" si="9"/>
        <v>9.8273200346130213E-2</v>
      </c>
      <c r="W174" s="143">
        <f t="shared" si="9"/>
        <v>9.9727789823879712E-2</v>
      </c>
      <c r="X174" s="143">
        <f t="shared" si="9"/>
        <v>0.17633945104139417</v>
      </c>
      <c r="Y174" s="143">
        <f t="shared" si="9"/>
        <v>9.2639563106360914E-2</v>
      </c>
    </row>
    <row r="175" spans="2:25" s="143" customFormat="1" hidden="1" x14ac:dyDescent="0.3">
      <c r="B175" s="204"/>
      <c r="C175" s="143" t="s">
        <v>531</v>
      </c>
      <c r="F175" s="143">
        <f t="shared" si="10"/>
        <v>1.1037398184804803E-3</v>
      </c>
      <c r="G175" s="143">
        <f t="shared" si="10"/>
        <v>5.0993824474550649E-2</v>
      </c>
      <c r="H175" s="143">
        <f t="shared" si="10"/>
        <v>0.13759679938179731</v>
      </c>
      <c r="I175" s="143">
        <f t="shared" si="10"/>
        <v>0.30535207128984976</v>
      </c>
      <c r="J175" s="143">
        <f t="shared" si="10"/>
        <v>0.40923371805784386</v>
      </c>
      <c r="K175" s="143">
        <f t="shared" si="10"/>
        <v>0.52341328146184785</v>
      </c>
      <c r="L175" s="143">
        <f t="shared" si="10"/>
        <v>0.58985953716912554</v>
      </c>
      <c r="M175" s="143">
        <f t="shared" si="10"/>
        <v>0.97227378060242597</v>
      </c>
      <c r="N175" s="143">
        <f t="shared" si="10"/>
        <v>0.98746085488736213</v>
      </c>
      <c r="Q175" s="143">
        <f t="shared" si="9"/>
        <v>1.1037398184804803E-3</v>
      </c>
      <c r="R175" s="143">
        <f t="shared" si="9"/>
        <v>4.9890084656070172E-2</v>
      </c>
      <c r="S175" s="143">
        <f t="shared" si="9"/>
        <v>8.6602974907246638E-2</v>
      </c>
      <c r="T175" s="143">
        <f t="shared" si="9"/>
        <v>0.16775527190805248</v>
      </c>
      <c r="U175" s="143">
        <f t="shared" si="9"/>
        <v>0.10388164676799408</v>
      </c>
      <c r="V175" s="143">
        <f t="shared" si="9"/>
        <v>0.11417956340400405</v>
      </c>
      <c r="W175" s="143">
        <f t="shared" si="9"/>
        <v>6.6446255707277677E-2</v>
      </c>
      <c r="X175" s="143">
        <f t="shared" si="9"/>
        <v>0.38241424343330044</v>
      </c>
      <c r="Y175" s="143">
        <f t="shared" si="9"/>
        <v>1.5187074284936077E-2</v>
      </c>
    </row>
    <row r="176" spans="2:25" s="143" customFormat="1" hidden="1" x14ac:dyDescent="0.3">
      <c r="B176" s="204"/>
      <c r="C176" s="143" t="s">
        <v>533</v>
      </c>
      <c r="F176" s="143">
        <f t="shared" si="10"/>
        <v>5.6389713180865942E-4</v>
      </c>
      <c r="G176" s="143">
        <f t="shared" si="10"/>
        <v>2.7658818257802979E-2</v>
      </c>
      <c r="H176" s="143">
        <f t="shared" si="10"/>
        <v>9.9054516483312469E-2</v>
      </c>
      <c r="I176" s="143">
        <f t="shared" si="10"/>
        <v>0.20137340853860636</v>
      </c>
      <c r="J176" s="143">
        <f t="shared" si="10"/>
        <v>0.32225192907317213</v>
      </c>
      <c r="K176" s="143">
        <f t="shared" si="10"/>
        <v>0.45199644572402836</v>
      </c>
      <c r="L176" s="143">
        <f t="shared" si="10"/>
        <v>0.61677185411467395</v>
      </c>
      <c r="M176" s="143">
        <f t="shared" si="10"/>
        <v>0.90495952377810562</v>
      </c>
      <c r="N176" s="143">
        <f t="shared" si="10"/>
        <v>0.99065890325837624</v>
      </c>
      <c r="Q176" s="143">
        <f t="shared" si="9"/>
        <v>5.6389713180865942E-4</v>
      </c>
      <c r="R176" s="143">
        <f t="shared" si="9"/>
        <v>2.709492112599432E-2</v>
      </c>
      <c r="S176" s="143">
        <f t="shared" si="9"/>
        <v>7.1395698225509494E-2</v>
      </c>
      <c r="T176" s="143">
        <f t="shared" si="9"/>
        <v>0.10231889205529389</v>
      </c>
      <c r="U176" s="143">
        <f t="shared" si="9"/>
        <v>0.12087852053456576</v>
      </c>
      <c r="V176" s="143">
        <f t="shared" si="9"/>
        <v>0.12974451665085623</v>
      </c>
      <c r="W176" s="143">
        <f t="shared" si="9"/>
        <v>0.16477540839064561</v>
      </c>
      <c r="X176" s="143">
        <f t="shared" si="9"/>
        <v>0.28818766966343168</v>
      </c>
      <c r="Y176" s="143">
        <f t="shared" si="9"/>
        <v>8.5699379480270593E-2</v>
      </c>
    </row>
    <row r="177" spans="2:25" s="143" customFormat="1" hidden="1" x14ac:dyDescent="0.3">
      <c r="B177" s="204"/>
      <c r="C177" s="143" t="s">
        <v>535</v>
      </c>
      <c r="F177" s="143">
        <f t="shared" si="10"/>
        <v>0</v>
      </c>
      <c r="G177" s="143">
        <f t="shared" si="10"/>
        <v>6.0168120727787117E-3</v>
      </c>
      <c r="H177" s="143">
        <f t="shared" si="10"/>
        <v>0.18198044361394705</v>
      </c>
      <c r="I177" s="143">
        <f t="shared" si="10"/>
        <v>0.34986445621211637</v>
      </c>
      <c r="J177" s="143">
        <f t="shared" si="10"/>
        <v>0.50604238352408804</v>
      </c>
      <c r="K177" s="143">
        <f t="shared" si="10"/>
        <v>0.63204140481088977</v>
      </c>
      <c r="L177" s="143">
        <f t="shared" si="10"/>
        <v>0.75709113920799409</v>
      </c>
      <c r="M177" s="143">
        <f t="shared" si="10"/>
        <v>0.85325791126412021</v>
      </c>
      <c r="N177" s="143">
        <f t="shared" si="10"/>
        <v>0.91989106421565614</v>
      </c>
      <c r="Q177" s="143">
        <f t="shared" si="9"/>
        <v>0</v>
      </c>
      <c r="R177" s="143">
        <f t="shared" si="9"/>
        <v>6.0168120727787117E-3</v>
      </c>
      <c r="S177" s="143">
        <f t="shared" si="9"/>
        <v>0.17596363154116834</v>
      </c>
      <c r="T177" s="143">
        <f t="shared" si="9"/>
        <v>0.16788401259816932</v>
      </c>
      <c r="U177" s="143">
        <f t="shared" si="9"/>
        <v>0.15617792731197164</v>
      </c>
      <c r="V177" s="143">
        <f t="shared" si="9"/>
        <v>0.12599902128680179</v>
      </c>
      <c r="W177" s="143">
        <f t="shared" si="9"/>
        <v>0.12504973439710426</v>
      </c>
      <c r="X177" s="143">
        <f t="shared" si="9"/>
        <v>9.6166772056126157E-2</v>
      </c>
      <c r="Y177" s="143">
        <f t="shared" si="9"/>
        <v>6.6633152951535837E-2</v>
      </c>
    </row>
    <row r="178" spans="2:25" s="143" customFormat="1" hidden="1" x14ac:dyDescent="0.3">
      <c r="B178" s="204"/>
      <c r="C178" s="143" t="s">
        <v>536</v>
      </c>
      <c r="F178" s="143">
        <f t="shared" si="10"/>
        <v>0</v>
      </c>
      <c r="G178" s="143">
        <f t="shared" si="10"/>
        <v>5.2297722144026206E-2</v>
      </c>
      <c r="H178" s="143">
        <f t="shared" si="10"/>
        <v>0.15376259891755986</v>
      </c>
      <c r="I178" s="143">
        <f t="shared" si="10"/>
        <v>0.27272661851584107</v>
      </c>
      <c r="J178" s="143">
        <f t="shared" si="10"/>
        <v>0.42742394387369992</v>
      </c>
      <c r="K178" s="143">
        <f t="shared" si="10"/>
        <v>0.58147353358861831</v>
      </c>
      <c r="L178" s="143">
        <f t="shared" si="10"/>
        <v>0.77003199247655651</v>
      </c>
      <c r="M178" s="143">
        <f t="shared" si="10"/>
        <v>0.86198507392864032</v>
      </c>
      <c r="N178" s="143">
        <f t="shared" si="10"/>
        <v>0.98054322513955594</v>
      </c>
      <c r="Q178" s="143">
        <f t="shared" si="9"/>
        <v>0</v>
      </c>
      <c r="R178" s="143">
        <f t="shared" si="9"/>
        <v>5.2297722144026206E-2</v>
      </c>
      <c r="S178" s="143">
        <f t="shared" si="9"/>
        <v>0.10146487677353365</v>
      </c>
      <c r="T178" s="143">
        <f t="shared" si="9"/>
        <v>0.11896401959828119</v>
      </c>
      <c r="U178" s="143">
        <f t="shared" si="9"/>
        <v>0.15469732535785885</v>
      </c>
      <c r="V178" s="143">
        <f t="shared" si="9"/>
        <v>0.15404958971491839</v>
      </c>
      <c r="W178" s="143">
        <f t="shared" si="9"/>
        <v>0.18855845888793818</v>
      </c>
      <c r="X178" s="143">
        <f t="shared" si="9"/>
        <v>6.9683229849058101E-2</v>
      </c>
      <c r="Y178" s="143">
        <f t="shared" si="9"/>
        <v>0.11855815121091565</v>
      </c>
    </row>
    <row r="179" spans="2:25" s="143" customFormat="1" hidden="1" x14ac:dyDescent="0.3">
      <c r="B179" s="204"/>
      <c r="C179" s="143" t="s">
        <v>534</v>
      </c>
      <c r="F179" s="143">
        <f t="shared" si="10"/>
        <v>0</v>
      </c>
      <c r="G179" s="143">
        <f t="shared" si="10"/>
        <v>3.5199005826908228E-2</v>
      </c>
      <c r="H179" s="143">
        <f t="shared" si="10"/>
        <v>0.14701188791193237</v>
      </c>
      <c r="I179" s="143">
        <f t="shared" si="10"/>
        <v>0.23960231529929207</v>
      </c>
      <c r="J179" s="143">
        <f t="shared" si="10"/>
        <v>0.43373252889191288</v>
      </c>
      <c r="K179" s="143">
        <f t="shared" si="10"/>
        <v>0.52280875875518917</v>
      </c>
      <c r="L179" s="143">
        <f t="shared" si="10"/>
        <v>0.65912089614271896</v>
      </c>
      <c r="M179" s="143">
        <f t="shared" si="10"/>
        <v>0.81006212157981827</v>
      </c>
      <c r="N179" s="143">
        <f t="shared" si="10"/>
        <v>0.83122789177574252</v>
      </c>
      <c r="Q179" s="143">
        <f t="shared" si="9"/>
        <v>0</v>
      </c>
      <c r="R179" s="143">
        <f t="shared" si="9"/>
        <v>3.5199005826908228E-2</v>
      </c>
      <c r="S179" s="143">
        <f t="shared" si="9"/>
        <v>0.11181288208502416</v>
      </c>
      <c r="T179" s="143">
        <f t="shared" si="9"/>
        <v>9.2590427387359703E-2</v>
      </c>
      <c r="U179" s="143">
        <f t="shared" si="9"/>
        <v>0.18579335211873774</v>
      </c>
      <c r="V179" s="143">
        <f t="shared" si="9"/>
        <v>8.5356254426781047E-2</v>
      </c>
      <c r="W179" s="143">
        <f t="shared" si="9"/>
        <v>0.13173355028460512</v>
      </c>
      <c r="X179" s="143">
        <f t="shared" si="9"/>
        <v>0.14940712795453998</v>
      </c>
      <c r="Y179" s="143">
        <f t="shared" si="9"/>
        <v>2.1165770195924298E-2</v>
      </c>
    </row>
    <row r="180" spans="2:25" s="176" customFormat="1" hidden="1" x14ac:dyDescent="0.3">
      <c r="B180" s="204"/>
      <c r="F180" s="176">
        <f t="shared" si="10"/>
        <v>1.4266550482987673E-3</v>
      </c>
      <c r="G180" s="176">
        <f t="shared" si="10"/>
        <v>4.4897268384847873E-2</v>
      </c>
      <c r="H180" s="176">
        <f t="shared" si="10"/>
        <v>0.13468186867587098</v>
      </c>
      <c r="I180" s="176">
        <f t="shared" si="10"/>
        <v>0.25105031934847077</v>
      </c>
      <c r="J180" s="176">
        <f t="shared" si="10"/>
        <v>0.378383730121989</v>
      </c>
      <c r="K180" s="176">
        <f t="shared" si="10"/>
        <v>0.51040663802349229</v>
      </c>
      <c r="L180" s="176">
        <f t="shared" si="10"/>
        <v>0.63379710654512855</v>
      </c>
      <c r="M180" s="176">
        <f t="shared" si="10"/>
        <v>0.89474113525095533</v>
      </c>
      <c r="N180" s="176">
        <f t="shared" si="10"/>
        <v>0.97532341755108787</v>
      </c>
      <c r="Q180" s="176">
        <f t="shared" si="9"/>
        <v>1.4266550482987673E-3</v>
      </c>
      <c r="R180" s="176">
        <f t="shared" si="9"/>
        <v>4.3470613336549106E-2</v>
      </c>
      <c r="S180" s="176">
        <f t="shared" si="9"/>
        <v>8.9784600291023114E-2</v>
      </c>
      <c r="T180" s="176">
        <f t="shared" si="9"/>
        <v>0.11636845067259978</v>
      </c>
      <c r="U180" s="176">
        <f t="shared" si="9"/>
        <v>0.12732355765713488</v>
      </c>
      <c r="V180" s="176">
        <f t="shared" si="9"/>
        <v>0.13195865389057654</v>
      </c>
      <c r="W180" s="176">
        <f t="shared" si="9"/>
        <v>0.12278326090073914</v>
      </c>
      <c r="X180" s="176">
        <f t="shared" si="9"/>
        <v>0.26089615587950699</v>
      </c>
      <c r="Y180" s="176">
        <f t="shared" si="9"/>
        <v>8.0582282300132563E-2</v>
      </c>
    </row>
    <row r="181" spans="2:25" hidden="1" x14ac:dyDescent="0.3">
      <c r="B181" s="204"/>
    </row>
    <row r="182" spans="2:25" hidden="1" x14ac:dyDescent="0.3">
      <c r="B182" s="204"/>
    </row>
    <row r="183" spans="2:25" hidden="1" x14ac:dyDescent="0.3">
      <c r="B183" s="204"/>
    </row>
    <row r="184" spans="2:25" hidden="1" x14ac:dyDescent="0.3">
      <c r="B184" s="204"/>
    </row>
    <row r="185" spans="2:25" s="172" customFormat="1" hidden="1" x14ac:dyDescent="0.3">
      <c r="B185" s="204"/>
      <c r="C185" s="172" t="s">
        <v>538</v>
      </c>
      <c r="D185" s="172">
        <v>2014</v>
      </c>
      <c r="E185" s="172">
        <v>2015</v>
      </c>
      <c r="F185" s="172">
        <v>2016</v>
      </c>
      <c r="G185" s="172">
        <v>2017</v>
      </c>
      <c r="H185" s="172">
        <v>2018</v>
      </c>
      <c r="I185" s="172">
        <v>2019</v>
      </c>
      <c r="J185" s="172">
        <v>2020</v>
      </c>
      <c r="K185" s="172">
        <v>2021</v>
      </c>
      <c r="L185" s="172">
        <v>2022</v>
      </c>
      <c r="M185" s="172">
        <v>2023</v>
      </c>
      <c r="N185" s="172">
        <v>2024</v>
      </c>
      <c r="P185" s="177" t="s">
        <v>539</v>
      </c>
      <c r="Q185" s="172">
        <f t="shared" ref="Q185:W197" si="11">F185</f>
        <v>2016</v>
      </c>
      <c r="R185" s="172">
        <f t="shared" si="11"/>
        <v>2017</v>
      </c>
      <c r="S185" s="172">
        <f t="shared" si="11"/>
        <v>2018</v>
      </c>
      <c r="T185" s="172">
        <f t="shared" si="11"/>
        <v>2019</v>
      </c>
      <c r="U185" s="172">
        <f t="shared" si="11"/>
        <v>2020</v>
      </c>
      <c r="V185" s="172">
        <f t="shared" si="11"/>
        <v>2021</v>
      </c>
      <c r="W185" s="172">
        <f t="shared" si="11"/>
        <v>2022</v>
      </c>
      <c r="X185" s="178">
        <v>2023</v>
      </c>
      <c r="Y185" s="178">
        <v>2024</v>
      </c>
    </row>
    <row r="186" spans="2:25" hidden="1" x14ac:dyDescent="0.3">
      <c r="B186" s="204"/>
      <c r="C186" s="84" t="s">
        <v>515</v>
      </c>
      <c r="F186" s="84">
        <f t="shared" ref="F186:L196" si="12">SUMIFS($L$3:$L$75,$J$3:$J$75,$C186,$I$3:$I$75,F$185)</f>
        <v>331067118.24000001</v>
      </c>
      <c r="G186" s="84">
        <f t="shared" si="12"/>
        <v>671825909.5</v>
      </c>
      <c r="H186" s="84">
        <f t="shared" si="12"/>
        <v>1203672984.8199999</v>
      </c>
      <c r="I186" s="84">
        <f t="shared" si="12"/>
        <v>1720245346</v>
      </c>
      <c r="J186" s="84">
        <f t="shared" si="12"/>
        <v>2160907842</v>
      </c>
      <c r="K186" s="84">
        <f t="shared" si="12"/>
        <v>2699308674</v>
      </c>
      <c r="L186" s="84">
        <f t="shared" si="12"/>
        <v>3812865501</v>
      </c>
      <c r="M186" s="84">
        <f t="shared" ref="M186:N196" si="13">SUMIFS($L$3:$L$95,$J$3:$J$95,$C186,$I$3:$I$95,M$185)</f>
        <v>5513629393</v>
      </c>
      <c r="N186" s="84">
        <f t="shared" si="13"/>
        <v>6309735207</v>
      </c>
      <c r="Q186" s="84">
        <f t="shared" si="11"/>
        <v>331067118.24000001</v>
      </c>
      <c r="R186" s="84">
        <f t="shared" ref="R186:Y197" si="14">G186-F186</f>
        <v>340758791.25999999</v>
      </c>
      <c r="S186" s="84">
        <f t="shared" si="14"/>
        <v>531847075.31999993</v>
      </c>
      <c r="T186" s="84">
        <f t="shared" si="14"/>
        <v>516572361.18000007</v>
      </c>
      <c r="U186" s="84">
        <f t="shared" si="14"/>
        <v>440662496</v>
      </c>
      <c r="V186" s="84">
        <f t="shared" si="14"/>
        <v>538400832</v>
      </c>
      <c r="W186" s="84">
        <f t="shared" si="14"/>
        <v>1113556827</v>
      </c>
      <c r="X186" s="84">
        <f t="shared" si="14"/>
        <v>1700763892</v>
      </c>
      <c r="Y186" s="84">
        <f t="shared" si="14"/>
        <v>796105814</v>
      </c>
    </row>
    <row r="187" spans="2:25" hidden="1" x14ac:dyDescent="0.3">
      <c r="B187" s="204"/>
      <c r="C187" s="84" t="s">
        <v>517</v>
      </c>
      <c r="F187" s="84">
        <f t="shared" si="12"/>
        <v>40300649.600000001</v>
      </c>
      <c r="G187" s="84">
        <f t="shared" si="12"/>
        <v>182934143.74000001</v>
      </c>
      <c r="H187" s="84">
        <f t="shared" si="12"/>
        <v>505687094.24000001</v>
      </c>
      <c r="I187" s="84">
        <f t="shared" si="12"/>
        <v>857376785</v>
      </c>
      <c r="J187" s="84">
        <f t="shared" si="12"/>
        <v>1135995748</v>
      </c>
      <c r="K187" s="84">
        <f t="shared" si="12"/>
        <v>1415251588</v>
      </c>
      <c r="L187" s="84">
        <f t="shared" si="12"/>
        <v>1794851302</v>
      </c>
      <c r="M187" s="84">
        <f t="shared" si="13"/>
        <v>2197367316</v>
      </c>
      <c r="N187" s="84">
        <f t="shared" si="13"/>
        <v>2909503629</v>
      </c>
      <c r="Q187" s="84">
        <f t="shared" si="11"/>
        <v>40300649.600000001</v>
      </c>
      <c r="R187" s="84">
        <f t="shared" si="14"/>
        <v>142633494.14000002</v>
      </c>
      <c r="S187" s="84">
        <f t="shared" si="14"/>
        <v>322752950.5</v>
      </c>
      <c r="T187" s="84">
        <f t="shared" si="14"/>
        <v>351689690.75999999</v>
      </c>
      <c r="U187" s="84">
        <f t="shared" si="14"/>
        <v>278618963</v>
      </c>
      <c r="V187" s="84">
        <f t="shared" si="14"/>
        <v>279255840</v>
      </c>
      <c r="W187" s="84">
        <f t="shared" si="14"/>
        <v>379599714</v>
      </c>
      <c r="X187" s="84">
        <f t="shared" si="14"/>
        <v>402516014</v>
      </c>
      <c r="Y187" s="84">
        <f t="shared" si="14"/>
        <v>712136313</v>
      </c>
    </row>
    <row r="188" spans="2:25" hidden="1" x14ac:dyDescent="0.3">
      <c r="B188" s="204"/>
      <c r="C188" s="84" t="s">
        <v>519</v>
      </c>
      <c r="F188" s="84">
        <f t="shared" si="12"/>
        <v>21625820.219999999</v>
      </c>
      <c r="G188" s="84">
        <f t="shared" si="12"/>
        <v>88295344.599999994</v>
      </c>
      <c r="H188" s="84">
        <f t="shared" si="12"/>
        <v>210655914.97</v>
      </c>
      <c r="I188" s="84">
        <f t="shared" si="12"/>
        <v>0</v>
      </c>
      <c r="J188" s="84">
        <f t="shared" si="12"/>
        <v>0</v>
      </c>
      <c r="K188" s="84">
        <f t="shared" si="12"/>
        <v>0</v>
      </c>
      <c r="L188" s="84">
        <f t="shared" si="12"/>
        <v>0</v>
      </c>
      <c r="M188" s="84">
        <f t="shared" si="13"/>
        <v>0</v>
      </c>
      <c r="N188" s="84">
        <f t="shared" si="13"/>
        <v>0</v>
      </c>
      <c r="Q188" s="84">
        <f t="shared" si="11"/>
        <v>21625820.219999999</v>
      </c>
      <c r="R188" s="84">
        <f t="shared" si="14"/>
        <v>66669524.379999995</v>
      </c>
      <c r="S188" s="84">
        <f t="shared" si="14"/>
        <v>122360570.37</v>
      </c>
      <c r="T188" s="84">
        <f t="shared" si="14"/>
        <v>-210655914.97</v>
      </c>
      <c r="U188" s="84">
        <f t="shared" si="14"/>
        <v>0</v>
      </c>
      <c r="V188" s="84">
        <f t="shared" si="14"/>
        <v>0</v>
      </c>
      <c r="W188" s="84">
        <f t="shared" si="14"/>
        <v>0</v>
      </c>
      <c r="X188" s="84">
        <f t="shared" si="14"/>
        <v>0</v>
      </c>
      <c r="Y188" s="84">
        <f t="shared" si="14"/>
        <v>0</v>
      </c>
    </row>
    <row r="189" spans="2:25" hidden="1" x14ac:dyDescent="0.3">
      <c r="B189" s="204"/>
      <c r="C189" s="84" t="s">
        <v>521</v>
      </c>
      <c r="F189" s="84">
        <f t="shared" si="12"/>
        <v>124811471.12</v>
      </c>
      <c r="G189" s="84">
        <f t="shared" si="12"/>
        <v>288418319.75999999</v>
      </c>
      <c r="H189" s="84">
        <f t="shared" si="12"/>
        <v>516674510.54000002</v>
      </c>
      <c r="I189" s="84">
        <f t="shared" si="12"/>
        <v>795360127</v>
      </c>
      <c r="J189" s="84">
        <f t="shared" si="12"/>
        <v>1335787804</v>
      </c>
      <c r="K189" s="84">
        <f t="shared" si="12"/>
        <v>1862559068</v>
      </c>
      <c r="L189" s="84">
        <f t="shared" si="12"/>
        <v>2371585346</v>
      </c>
      <c r="M189" s="84">
        <f t="shared" si="13"/>
        <v>2850702781</v>
      </c>
      <c r="N189" s="84">
        <f t="shared" si="13"/>
        <v>3139525193</v>
      </c>
      <c r="Q189" s="84">
        <f t="shared" si="11"/>
        <v>124811471.12</v>
      </c>
      <c r="R189" s="84">
        <f t="shared" si="14"/>
        <v>163606848.63999999</v>
      </c>
      <c r="S189" s="84">
        <f t="shared" si="14"/>
        <v>228256190.78000003</v>
      </c>
      <c r="T189" s="84">
        <f t="shared" si="14"/>
        <v>278685616.45999998</v>
      </c>
      <c r="U189" s="84">
        <f t="shared" si="14"/>
        <v>540427677</v>
      </c>
      <c r="V189" s="84">
        <f t="shared" si="14"/>
        <v>526771264</v>
      </c>
      <c r="W189" s="84">
        <f t="shared" si="14"/>
        <v>509026278</v>
      </c>
      <c r="X189" s="84">
        <f t="shared" si="14"/>
        <v>479117435</v>
      </c>
      <c r="Y189" s="84">
        <f t="shared" si="14"/>
        <v>288822412</v>
      </c>
    </row>
    <row r="190" spans="2:25" hidden="1" x14ac:dyDescent="0.3">
      <c r="B190" s="204"/>
      <c r="C190" s="84" t="s">
        <v>523</v>
      </c>
      <c r="F190" s="84">
        <f t="shared" si="12"/>
        <v>31083694.66</v>
      </c>
      <c r="G190" s="84">
        <f t="shared" si="12"/>
        <v>79898558.909999996</v>
      </c>
      <c r="H190" s="84">
        <f t="shared" si="12"/>
        <v>210214662.46000001</v>
      </c>
      <c r="I190" s="84">
        <f t="shared" si="12"/>
        <v>374672699</v>
      </c>
      <c r="J190" s="84">
        <f t="shared" si="12"/>
        <v>555997210</v>
      </c>
      <c r="K190" s="84">
        <f t="shared" si="12"/>
        <v>738679011</v>
      </c>
      <c r="L190" s="84">
        <f t="shared" si="12"/>
        <v>1042752631</v>
      </c>
      <c r="M190" s="84">
        <f t="shared" si="13"/>
        <v>1864721912</v>
      </c>
      <c r="N190" s="84">
        <f t="shared" si="13"/>
        <v>2253633794</v>
      </c>
      <c r="Q190" s="84">
        <f t="shared" si="11"/>
        <v>31083694.66</v>
      </c>
      <c r="R190" s="84">
        <f t="shared" si="14"/>
        <v>48814864.25</v>
      </c>
      <c r="S190" s="84">
        <f t="shared" si="14"/>
        <v>130316103.55000001</v>
      </c>
      <c r="T190" s="84">
        <f t="shared" si="14"/>
        <v>164458036.53999999</v>
      </c>
      <c r="U190" s="84">
        <f t="shared" si="14"/>
        <v>181324511</v>
      </c>
      <c r="V190" s="84">
        <f t="shared" si="14"/>
        <v>182681801</v>
      </c>
      <c r="W190" s="84">
        <f t="shared" si="14"/>
        <v>304073620</v>
      </c>
      <c r="X190" s="84">
        <f t="shared" si="14"/>
        <v>821969281</v>
      </c>
      <c r="Y190" s="84">
        <f t="shared" si="14"/>
        <v>388911882</v>
      </c>
    </row>
    <row r="191" spans="2:25" hidden="1" x14ac:dyDescent="0.3">
      <c r="B191" s="204"/>
      <c r="C191" s="84" t="s">
        <v>525</v>
      </c>
      <c r="F191" s="84">
        <f t="shared" si="12"/>
        <v>969680.02</v>
      </c>
      <c r="G191" s="84">
        <f t="shared" si="12"/>
        <v>12834216.65</v>
      </c>
      <c r="H191" s="84">
        <f t="shared" si="12"/>
        <v>40320452.579999998</v>
      </c>
      <c r="I191" s="84">
        <f t="shared" si="12"/>
        <v>72278752</v>
      </c>
      <c r="J191" s="84">
        <f t="shared" si="12"/>
        <v>105758107</v>
      </c>
      <c r="K191" s="84">
        <f t="shared" si="12"/>
        <v>192866082</v>
      </c>
      <c r="L191" s="84">
        <f t="shared" si="12"/>
        <v>285014274</v>
      </c>
      <c r="M191" s="84">
        <f t="shared" si="13"/>
        <v>340477114</v>
      </c>
      <c r="N191" s="84">
        <f t="shared" si="13"/>
        <v>360812248</v>
      </c>
      <c r="Q191" s="84">
        <f t="shared" si="11"/>
        <v>969680.02</v>
      </c>
      <c r="R191" s="84">
        <f t="shared" si="14"/>
        <v>11864536.630000001</v>
      </c>
      <c r="S191" s="84">
        <f t="shared" si="14"/>
        <v>27486235.93</v>
      </c>
      <c r="T191" s="84">
        <f t="shared" si="14"/>
        <v>31958299.420000002</v>
      </c>
      <c r="U191" s="84">
        <f t="shared" si="14"/>
        <v>33479355</v>
      </c>
      <c r="V191" s="84">
        <f t="shared" si="14"/>
        <v>87107975</v>
      </c>
      <c r="W191" s="84">
        <f t="shared" si="14"/>
        <v>92148192</v>
      </c>
      <c r="X191" s="84">
        <f t="shared" si="14"/>
        <v>55462840</v>
      </c>
      <c r="Y191" s="84">
        <f t="shared" si="14"/>
        <v>20335134</v>
      </c>
    </row>
    <row r="192" spans="2:25" hidden="1" x14ac:dyDescent="0.3">
      <c r="B192" s="204"/>
      <c r="C192" s="84" t="s">
        <v>527</v>
      </c>
      <c r="F192" s="84">
        <f t="shared" si="12"/>
        <v>6723747.2000000002</v>
      </c>
      <c r="G192" s="84">
        <f t="shared" si="12"/>
        <v>28873489.350000001</v>
      </c>
      <c r="H192" s="84">
        <f t="shared" si="12"/>
        <v>54777247.130000003</v>
      </c>
      <c r="I192" s="84">
        <f t="shared" si="12"/>
        <v>78832584</v>
      </c>
      <c r="J192" s="84">
        <f t="shared" si="12"/>
        <v>106109802</v>
      </c>
      <c r="K192" s="84">
        <f t="shared" si="12"/>
        <v>129449476</v>
      </c>
      <c r="L192" s="84">
        <f t="shared" si="12"/>
        <v>148449117</v>
      </c>
      <c r="M192" s="84">
        <f t="shared" si="13"/>
        <v>158064571</v>
      </c>
      <c r="N192" s="84">
        <f t="shared" si="13"/>
        <v>159606419</v>
      </c>
      <c r="Q192" s="84">
        <f t="shared" si="11"/>
        <v>6723747.2000000002</v>
      </c>
      <c r="R192" s="84">
        <f t="shared" si="14"/>
        <v>22149742.150000002</v>
      </c>
      <c r="S192" s="84">
        <f t="shared" si="14"/>
        <v>25903757.780000001</v>
      </c>
      <c r="T192" s="84">
        <f t="shared" si="14"/>
        <v>24055336.869999997</v>
      </c>
      <c r="U192" s="84">
        <f t="shared" si="14"/>
        <v>27277218</v>
      </c>
      <c r="V192" s="84">
        <f t="shared" si="14"/>
        <v>23339674</v>
      </c>
      <c r="W192" s="84">
        <f t="shared" si="14"/>
        <v>18999641</v>
      </c>
      <c r="X192" s="84">
        <f t="shared" si="14"/>
        <v>9615454</v>
      </c>
      <c r="Y192" s="84">
        <f t="shared" si="14"/>
        <v>1541848</v>
      </c>
    </row>
    <row r="193" spans="2:27" hidden="1" x14ac:dyDescent="0.3">
      <c r="B193" s="204"/>
      <c r="C193" s="84" t="s">
        <v>529</v>
      </c>
      <c r="F193" s="84">
        <f t="shared" si="12"/>
        <v>0</v>
      </c>
      <c r="G193" s="84">
        <f t="shared" si="12"/>
        <v>0</v>
      </c>
      <c r="H193" s="84">
        <f t="shared" si="12"/>
        <v>2248802.02</v>
      </c>
      <c r="I193" s="84">
        <f t="shared" si="12"/>
        <v>11264031</v>
      </c>
      <c r="J193" s="84">
        <f t="shared" si="12"/>
        <v>27026981</v>
      </c>
      <c r="K193" s="84">
        <f t="shared" si="12"/>
        <v>42742176</v>
      </c>
      <c r="L193" s="84">
        <f t="shared" si="12"/>
        <v>63367614</v>
      </c>
      <c r="M193" s="84">
        <f t="shared" si="13"/>
        <v>81508057</v>
      </c>
      <c r="N193" s="84">
        <f t="shared" si="13"/>
        <v>94844154</v>
      </c>
      <c r="Q193" s="84">
        <f t="shared" si="11"/>
        <v>0</v>
      </c>
      <c r="R193" s="84">
        <f t="shared" si="14"/>
        <v>0</v>
      </c>
      <c r="S193" s="84">
        <f t="shared" si="14"/>
        <v>2248802.02</v>
      </c>
      <c r="T193" s="84">
        <f t="shared" si="14"/>
        <v>9015228.9800000004</v>
      </c>
      <c r="U193" s="84">
        <f t="shared" si="14"/>
        <v>15762950</v>
      </c>
      <c r="V193" s="84">
        <f t="shared" si="14"/>
        <v>15715195</v>
      </c>
      <c r="W193" s="84">
        <f t="shared" si="14"/>
        <v>20625438</v>
      </c>
      <c r="X193" s="84">
        <f t="shared" si="14"/>
        <v>18140443</v>
      </c>
      <c r="Y193" s="84">
        <f t="shared" si="14"/>
        <v>13336097</v>
      </c>
    </row>
    <row r="194" spans="2:27" hidden="1" x14ac:dyDescent="0.3">
      <c r="B194" s="204"/>
      <c r="C194" s="84" t="s">
        <v>530</v>
      </c>
      <c r="F194" s="84">
        <f t="shared" si="12"/>
        <v>0</v>
      </c>
      <c r="G194" s="84">
        <f t="shared" si="12"/>
        <v>0</v>
      </c>
      <c r="H194" s="84">
        <f t="shared" si="12"/>
        <v>1909376.19</v>
      </c>
      <c r="I194" s="84">
        <f t="shared" si="12"/>
        <v>7603930</v>
      </c>
      <c r="J194" s="84">
        <f t="shared" si="12"/>
        <v>17816414</v>
      </c>
      <c r="K194" s="84">
        <f t="shared" si="12"/>
        <v>30206169</v>
      </c>
      <c r="L194" s="84">
        <f t="shared" si="12"/>
        <v>49150889</v>
      </c>
      <c r="M194" s="84">
        <f t="shared" si="13"/>
        <v>62873142</v>
      </c>
      <c r="N194" s="84">
        <f t="shared" si="13"/>
        <v>77107116</v>
      </c>
      <c r="Q194" s="84">
        <f t="shared" si="11"/>
        <v>0</v>
      </c>
      <c r="R194" s="84">
        <f t="shared" si="14"/>
        <v>0</v>
      </c>
      <c r="S194" s="84">
        <f t="shared" si="14"/>
        <v>1909376.19</v>
      </c>
      <c r="T194" s="84">
        <f t="shared" si="14"/>
        <v>5694553.8100000005</v>
      </c>
      <c r="U194" s="84">
        <f t="shared" si="14"/>
        <v>10212484</v>
      </c>
      <c r="V194" s="84">
        <f t="shared" si="14"/>
        <v>12389755</v>
      </c>
      <c r="W194" s="84">
        <f t="shared" si="14"/>
        <v>18944720</v>
      </c>
      <c r="X194" s="84">
        <f t="shared" si="14"/>
        <v>13722253</v>
      </c>
      <c r="Y194" s="84">
        <f t="shared" si="14"/>
        <v>14233974</v>
      </c>
    </row>
    <row r="195" spans="2:27" hidden="1" x14ac:dyDescent="0.3">
      <c r="B195" s="204"/>
      <c r="C195" s="84" t="s">
        <v>532</v>
      </c>
      <c r="F195" s="84">
        <f t="shared" si="12"/>
        <v>0</v>
      </c>
      <c r="G195" s="84">
        <f t="shared" si="12"/>
        <v>3979780.12</v>
      </c>
      <c r="H195" s="84">
        <f t="shared" si="12"/>
        <v>11978121.109999999</v>
      </c>
      <c r="I195" s="84">
        <f t="shared" si="12"/>
        <v>17326343</v>
      </c>
      <c r="J195" s="84">
        <f t="shared" si="12"/>
        <v>21680711</v>
      </c>
      <c r="K195" s="84">
        <f t="shared" si="12"/>
        <v>29254070</v>
      </c>
      <c r="L195" s="84">
        <f t="shared" si="12"/>
        <v>35375957</v>
      </c>
      <c r="M195" s="84">
        <f t="shared" si="13"/>
        <v>39115381</v>
      </c>
      <c r="N195" s="84">
        <f t="shared" si="13"/>
        <v>39115381</v>
      </c>
      <c r="Q195" s="84">
        <f t="shared" si="11"/>
        <v>0</v>
      </c>
      <c r="R195" s="84">
        <f t="shared" si="14"/>
        <v>3979780.12</v>
      </c>
      <c r="S195" s="84">
        <f t="shared" si="14"/>
        <v>7998340.9899999993</v>
      </c>
      <c r="T195" s="84">
        <f t="shared" si="14"/>
        <v>5348221.8900000006</v>
      </c>
      <c r="U195" s="84">
        <f t="shared" si="14"/>
        <v>4354368</v>
      </c>
      <c r="V195" s="84">
        <f t="shared" si="14"/>
        <v>7573359</v>
      </c>
      <c r="W195" s="84">
        <f t="shared" si="14"/>
        <v>6121887</v>
      </c>
      <c r="X195" s="84">
        <f t="shared" si="14"/>
        <v>3739424</v>
      </c>
      <c r="Y195" s="84">
        <f t="shared" si="14"/>
        <v>0</v>
      </c>
    </row>
    <row r="196" spans="2:27" hidden="1" x14ac:dyDescent="0.3">
      <c r="B196" s="204"/>
      <c r="C196" s="84" t="s">
        <v>534</v>
      </c>
      <c r="F196" s="84">
        <f t="shared" si="12"/>
        <v>0</v>
      </c>
      <c r="G196" s="84">
        <f t="shared" si="12"/>
        <v>0</v>
      </c>
      <c r="H196" s="84">
        <f t="shared" si="12"/>
        <v>669335.43000000005</v>
      </c>
      <c r="I196" s="84">
        <f t="shared" si="12"/>
        <v>1087183</v>
      </c>
      <c r="J196" s="84">
        <f t="shared" si="12"/>
        <v>1107219</v>
      </c>
      <c r="K196" s="84">
        <f t="shared" si="12"/>
        <v>2253443</v>
      </c>
      <c r="L196" s="84">
        <f t="shared" si="12"/>
        <v>2483325</v>
      </c>
      <c r="M196" s="84">
        <f t="shared" si="13"/>
        <v>2604595</v>
      </c>
      <c r="N196" s="84">
        <f t="shared" si="13"/>
        <v>4164715</v>
      </c>
      <c r="Q196" s="84">
        <f t="shared" si="11"/>
        <v>0</v>
      </c>
      <c r="R196" s="84">
        <f t="shared" si="14"/>
        <v>0</v>
      </c>
      <c r="S196" s="84">
        <f t="shared" si="14"/>
        <v>669335.43000000005</v>
      </c>
      <c r="T196" s="84">
        <f t="shared" si="14"/>
        <v>417847.56999999995</v>
      </c>
      <c r="U196" s="84">
        <f t="shared" si="14"/>
        <v>20036</v>
      </c>
      <c r="V196" s="84">
        <f t="shared" si="14"/>
        <v>1146224</v>
      </c>
      <c r="W196" s="84">
        <f t="shared" si="14"/>
        <v>229882</v>
      </c>
      <c r="X196" s="84">
        <f t="shared" si="14"/>
        <v>121270</v>
      </c>
      <c r="Y196" s="84">
        <f t="shared" si="14"/>
        <v>1560120</v>
      </c>
    </row>
    <row r="197" spans="2:27" s="145" customFormat="1" hidden="1" x14ac:dyDescent="0.3">
      <c r="B197" s="204"/>
      <c r="F197" s="145">
        <f>SUM(F186:F196)</f>
        <v>556582181.06000006</v>
      </c>
      <c r="G197" s="145">
        <f t="shared" ref="G197:K197" si="15">SUM(G186:G196)</f>
        <v>1357059762.6299999</v>
      </c>
      <c r="H197" s="145">
        <f t="shared" si="15"/>
        <v>2758808501.4900002</v>
      </c>
      <c r="I197" s="145">
        <f t="shared" si="15"/>
        <v>3936047780</v>
      </c>
      <c r="J197" s="145">
        <f t="shared" si="15"/>
        <v>5468187838</v>
      </c>
      <c r="K197" s="145">
        <f t="shared" si="15"/>
        <v>7142569757</v>
      </c>
      <c r="L197" s="145">
        <f>SUM(L186:L196)</f>
        <v>9605895956</v>
      </c>
      <c r="M197" s="145">
        <f t="shared" ref="M197:N197" si="16">SUM(M186:M196)</f>
        <v>13111064262</v>
      </c>
      <c r="N197" s="145">
        <f t="shared" si="16"/>
        <v>15348047856</v>
      </c>
      <c r="Q197" s="145">
        <f t="shared" si="11"/>
        <v>556582181.06000006</v>
      </c>
      <c r="R197" s="145">
        <f t="shared" si="14"/>
        <v>800477581.56999981</v>
      </c>
      <c r="S197" s="145">
        <f t="shared" si="14"/>
        <v>1401748738.8600004</v>
      </c>
      <c r="T197" s="145">
        <f t="shared" si="14"/>
        <v>1177239278.5099998</v>
      </c>
      <c r="U197" s="145">
        <f t="shared" si="14"/>
        <v>1532140058</v>
      </c>
      <c r="V197" s="145">
        <f t="shared" si="14"/>
        <v>1674381919</v>
      </c>
      <c r="W197" s="145">
        <f t="shared" si="14"/>
        <v>2463326199</v>
      </c>
      <c r="X197" s="145">
        <f t="shared" si="14"/>
        <v>3505168306</v>
      </c>
      <c r="Y197" s="145">
        <f t="shared" si="14"/>
        <v>2236983594</v>
      </c>
      <c r="AA197" s="145">
        <f>(M211-L197)/M211</f>
        <v>0.33767011327835805</v>
      </c>
    </row>
    <row r="198" spans="2:27" hidden="1" x14ac:dyDescent="0.3">
      <c r="AA198" s="145">
        <f>AA197*N211</f>
        <v>4897293691</v>
      </c>
    </row>
    <row r="199" spans="2:27" s="172" customFormat="1" ht="15" hidden="1" customHeight="1" x14ac:dyDescent="0.3">
      <c r="B199" s="204" t="s">
        <v>511</v>
      </c>
      <c r="C199" s="172" t="s">
        <v>540</v>
      </c>
      <c r="F199" s="172">
        <f>F185</f>
        <v>2016</v>
      </c>
      <c r="G199" s="172">
        <f t="shared" ref="G199:N199" si="17">G185</f>
        <v>2017</v>
      </c>
      <c r="H199" s="172">
        <f t="shared" si="17"/>
        <v>2018</v>
      </c>
      <c r="I199" s="172">
        <f t="shared" si="17"/>
        <v>2019</v>
      </c>
      <c r="J199" s="172">
        <f t="shared" si="17"/>
        <v>2020</v>
      </c>
      <c r="K199" s="172">
        <f t="shared" si="17"/>
        <v>2021</v>
      </c>
      <c r="L199" s="172">
        <f t="shared" si="17"/>
        <v>2022</v>
      </c>
      <c r="M199" s="172">
        <f t="shared" si="17"/>
        <v>2023</v>
      </c>
      <c r="N199" s="172">
        <f t="shared" si="17"/>
        <v>2024</v>
      </c>
    </row>
    <row r="200" spans="2:27" hidden="1" x14ac:dyDescent="0.3">
      <c r="B200" s="204"/>
      <c r="C200" s="84" t="str">
        <f>C186</f>
        <v>OP Integrovaná infraštruktúra</v>
      </c>
      <c r="F200" s="84">
        <f t="shared" ref="F200:L210" si="18">SUMIFS($K$3:$K$75,$J$3:$J$75,$C186,$I$3:$I$75,F$185)</f>
        <v>3966645373</v>
      </c>
      <c r="G200" s="84">
        <f t="shared" si="18"/>
        <v>3949210563</v>
      </c>
      <c r="H200" s="84">
        <f t="shared" si="18"/>
        <v>3949210563</v>
      </c>
      <c r="I200" s="84">
        <f t="shared" si="18"/>
        <v>6071818791</v>
      </c>
      <c r="J200" s="84">
        <f t="shared" si="18"/>
        <v>6009937611</v>
      </c>
      <c r="K200" s="84">
        <f t="shared" si="18"/>
        <v>6009937611</v>
      </c>
      <c r="L200" s="84">
        <f t="shared" si="18"/>
        <v>6009937611</v>
      </c>
      <c r="M200" s="84">
        <f t="shared" ref="M200:N210" si="19">L200</f>
        <v>6009937611</v>
      </c>
      <c r="N200" s="84">
        <f t="shared" si="19"/>
        <v>6009937611</v>
      </c>
    </row>
    <row r="201" spans="2:27" hidden="1" x14ac:dyDescent="0.3">
      <c r="B201" s="204"/>
      <c r="C201" s="84" t="str">
        <f t="shared" ref="C201:C210" si="20">C187</f>
        <v>OP Kvalita životného prostredia</v>
      </c>
      <c r="F201" s="84">
        <f t="shared" si="18"/>
        <v>3137900110</v>
      </c>
      <c r="G201" s="84">
        <f t="shared" si="18"/>
        <v>3137900110</v>
      </c>
      <c r="H201" s="84">
        <f t="shared" si="18"/>
        <v>3137900110</v>
      </c>
      <c r="I201" s="84">
        <f t="shared" si="18"/>
        <v>3137900110</v>
      </c>
      <c r="J201" s="84">
        <f t="shared" si="18"/>
        <v>2832531290</v>
      </c>
      <c r="K201" s="84">
        <f t="shared" si="18"/>
        <v>2832531290</v>
      </c>
      <c r="L201" s="84">
        <f t="shared" si="18"/>
        <v>2832531290</v>
      </c>
      <c r="M201" s="84">
        <f t="shared" si="19"/>
        <v>2832531290</v>
      </c>
      <c r="N201" s="84">
        <f t="shared" si="19"/>
        <v>2832531290</v>
      </c>
    </row>
    <row r="202" spans="2:27" hidden="1" x14ac:dyDescent="0.3">
      <c r="B202" s="204"/>
      <c r="C202" s="84" t="str">
        <f t="shared" si="20"/>
        <v>OP Výskum a inovácie</v>
      </c>
      <c r="F202" s="84">
        <f t="shared" si="18"/>
        <v>2266776537</v>
      </c>
      <c r="G202" s="84">
        <f t="shared" si="18"/>
        <v>2231032482</v>
      </c>
      <c r="H202" s="84">
        <f t="shared" si="18"/>
        <v>2204059380</v>
      </c>
      <c r="I202" s="84">
        <f t="shared" si="18"/>
        <v>0</v>
      </c>
      <c r="J202" s="84">
        <f t="shared" si="18"/>
        <v>0</v>
      </c>
      <c r="K202" s="84">
        <f t="shared" si="18"/>
        <v>0</v>
      </c>
      <c r="L202" s="84">
        <f t="shared" si="18"/>
        <v>0</v>
      </c>
      <c r="M202" s="84">
        <f t="shared" si="19"/>
        <v>0</v>
      </c>
      <c r="N202" s="84">
        <f t="shared" si="19"/>
        <v>0</v>
      </c>
    </row>
    <row r="203" spans="2:27" hidden="1" x14ac:dyDescent="0.3">
      <c r="B203" s="204"/>
      <c r="C203" s="84" t="str">
        <f t="shared" si="20"/>
        <v>OP Ľudské zdroje</v>
      </c>
      <c r="F203" s="84">
        <f t="shared" si="18"/>
        <v>2204983517</v>
      </c>
      <c r="G203" s="84">
        <f t="shared" si="18"/>
        <v>2217348081</v>
      </c>
      <c r="H203" s="84">
        <f t="shared" si="18"/>
        <v>2217348081</v>
      </c>
      <c r="I203" s="84">
        <f t="shared" si="18"/>
        <v>2218943729</v>
      </c>
      <c r="J203" s="84">
        <f t="shared" si="18"/>
        <v>2613166516</v>
      </c>
      <c r="K203" s="84">
        <f t="shared" si="18"/>
        <v>2929999089</v>
      </c>
      <c r="L203" s="84">
        <f t="shared" si="18"/>
        <v>2996457169</v>
      </c>
      <c r="M203" s="84">
        <f t="shared" si="19"/>
        <v>2996457169</v>
      </c>
      <c r="N203" s="84">
        <f t="shared" si="19"/>
        <v>2996457169</v>
      </c>
    </row>
    <row r="204" spans="2:27" hidden="1" x14ac:dyDescent="0.3">
      <c r="B204" s="204"/>
      <c r="C204" s="84" t="str">
        <f t="shared" si="20"/>
        <v>Integrovaný regionálny OP</v>
      </c>
      <c r="F204" s="84">
        <f t="shared" si="18"/>
        <v>1754490415</v>
      </c>
      <c r="G204" s="84">
        <f t="shared" si="18"/>
        <v>1738834120</v>
      </c>
      <c r="H204" s="84">
        <f t="shared" si="18"/>
        <v>1738834120</v>
      </c>
      <c r="I204" s="84">
        <f t="shared" si="18"/>
        <v>1699941778</v>
      </c>
      <c r="J204" s="84">
        <f t="shared" si="18"/>
        <v>1699941778</v>
      </c>
      <c r="K204" s="84">
        <f t="shared" si="18"/>
        <v>1894842772</v>
      </c>
      <c r="L204" s="84">
        <f t="shared" si="18"/>
        <v>1935724762</v>
      </c>
      <c r="M204" s="84">
        <f t="shared" si="19"/>
        <v>1935724762</v>
      </c>
      <c r="N204" s="84">
        <f t="shared" si="19"/>
        <v>1935724762</v>
      </c>
    </row>
    <row r="205" spans="2:27" hidden="1" x14ac:dyDescent="0.3">
      <c r="B205" s="204"/>
      <c r="C205" s="84" t="str">
        <f t="shared" si="20"/>
        <v>OP Efektívna verejná správa</v>
      </c>
      <c r="F205" s="84">
        <f t="shared" si="18"/>
        <v>278449284</v>
      </c>
      <c r="G205" s="84">
        <f t="shared" si="18"/>
        <v>278449284</v>
      </c>
      <c r="H205" s="84">
        <f t="shared" si="18"/>
        <v>278449284</v>
      </c>
      <c r="I205" s="84">
        <f t="shared" si="18"/>
        <v>278449284</v>
      </c>
      <c r="J205" s="84">
        <f t="shared" si="18"/>
        <v>251476497</v>
      </c>
      <c r="K205" s="84">
        <f t="shared" si="18"/>
        <v>336765425</v>
      </c>
      <c r="L205" s="84">
        <f t="shared" si="18"/>
        <v>354655437</v>
      </c>
      <c r="M205" s="84">
        <f t="shared" si="19"/>
        <v>354655437</v>
      </c>
      <c r="N205" s="84">
        <f t="shared" si="19"/>
        <v>354655437</v>
      </c>
    </row>
    <row r="206" spans="2:27" hidden="1" x14ac:dyDescent="0.3">
      <c r="B206" s="204"/>
      <c r="C206" s="84" t="str">
        <f t="shared" si="20"/>
        <v>OP Technická pomoc</v>
      </c>
      <c r="F206" s="84">
        <f t="shared" si="18"/>
        <v>159071912</v>
      </c>
      <c r="G206" s="84">
        <f t="shared" si="18"/>
        <v>159071912</v>
      </c>
      <c r="H206" s="84">
        <f t="shared" si="18"/>
        <v>159071912</v>
      </c>
      <c r="I206" s="84">
        <f t="shared" si="18"/>
        <v>159071912</v>
      </c>
      <c r="J206" s="84">
        <f t="shared" si="18"/>
        <v>159071912</v>
      </c>
      <c r="K206" s="84">
        <f t="shared" si="18"/>
        <v>159071912</v>
      </c>
      <c r="L206" s="84">
        <f t="shared" si="18"/>
        <v>159071912</v>
      </c>
      <c r="M206" s="84">
        <f t="shared" si="19"/>
        <v>159071912</v>
      </c>
      <c r="N206" s="84">
        <f t="shared" si="19"/>
        <v>159071912</v>
      </c>
    </row>
    <row r="207" spans="2:27" hidden="1" x14ac:dyDescent="0.3">
      <c r="B207" s="204"/>
      <c r="C207" s="84" t="str">
        <f t="shared" si="20"/>
        <v>Program Interreg V-A SK-CZ</v>
      </c>
      <c r="F207" s="84">
        <f t="shared" si="18"/>
        <v>90139463</v>
      </c>
      <c r="G207" s="84">
        <f t="shared" si="18"/>
        <v>90139463</v>
      </c>
      <c r="H207" s="84">
        <f t="shared" si="18"/>
        <v>90139463</v>
      </c>
      <c r="I207" s="84">
        <f t="shared" si="18"/>
        <v>90139463</v>
      </c>
      <c r="J207" s="84">
        <f t="shared" si="18"/>
        <v>90139463</v>
      </c>
      <c r="K207" s="84">
        <f t="shared" si="18"/>
        <v>90139463</v>
      </c>
      <c r="L207" s="84">
        <f t="shared" si="18"/>
        <v>90139463</v>
      </c>
      <c r="M207" s="84">
        <f t="shared" si="19"/>
        <v>90139463</v>
      </c>
      <c r="N207" s="84">
        <f t="shared" si="19"/>
        <v>90139463</v>
      </c>
    </row>
    <row r="208" spans="2:27" hidden="1" x14ac:dyDescent="0.3">
      <c r="B208" s="204"/>
      <c r="C208" s="84" t="str">
        <f t="shared" si="20"/>
        <v>Program Interreg V-A SK-AT</v>
      </c>
      <c r="F208" s="84">
        <f t="shared" si="18"/>
        <v>75892681</v>
      </c>
      <c r="G208" s="84">
        <f t="shared" si="18"/>
        <v>75892681</v>
      </c>
      <c r="H208" s="84">
        <f t="shared" si="18"/>
        <v>75892681</v>
      </c>
      <c r="I208" s="84">
        <f t="shared" si="18"/>
        <v>75892681</v>
      </c>
      <c r="J208" s="84">
        <f t="shared" si="18"/>
        <v>75892681</v>
      </c>
      <c r="K208" s="84">
        <f t="shared" si="18"/>
        <v>75892681</v>
      </c>
      <c r="L208" s="84">
        <f t="shared" si="18"/>
        <v>75892681</v>
      </c>
      <c r="M208" s="84">
        <f t="shared" si="19"/>
        <v>75892681</v>
      </c>
      <c r="N208" s="84">
        <f t="shared" si="19"/>
        <v>75892681</v>
      </c>
    </row>
    <row r="209" spans="2:25" hidden="1" x14ac:dyDescent="0.3">
      <c r="B209" s="204"/>
      <c r="C209" s="84" t="str">
        <f t="shared" si="20"/>
        <v>PS INTERACT III</v>
      </c>
      <c r="F209" s="84">
        <f t="shared" si="18"/>
        <v>39392594</v>
      </c>
      <c r="G209" s="84">
        <f t="shared" si="18"/>
        <v>39392594</v>
      </c>
      <c r="H209" s="84">
        <f t="shared" si="18"/>
        <v>39392594</v>
      </c>
      <c r="I209" s="84">
        <f t="shared" si="18"/>
        <v>39392594</v>
      </c>
      <c r="J209" s="84">
        <f t="shared" si="18"/>
        <v>39392594</v>
      </c>
      <c r="K209" s="84">
        <f t="shared" si="18"/>
        <v>39392594</v>
      </c>
      <c r="L209" s="84">
        <f t="shared" si="18"/>
        <v>39392594</v>
      </c>
      <c r="M209" s="84">
        <f t="shared" si="19"/>
        <v>39392594</v>
      </c>
      <c r="N209" s="84">
        <f t="shared" si="19"/>
        <v>39392594</v>
      </c>
    </row>
    <row r="210" spans="2:25" hidden="1" x14ac:dyDescent="0.3">
      <c r="B210" s="204"/>
      <c r="C210" s="84" t="str">
        <f t="shared" si="20"/>
        <v>OP Rybné hospodárstvo</v>
      </c>
      <c r="F210" s="84">
        <f t="shared" si="18"/>
        <v>15785000</v>
      </c>
      <c r="G210" s="84">
        <f t="shared" si="18"/>
        <v>15785000</v>
      </c>
      <c r="H210" s="84">
        <f t="shared" si="18"/>
        <v>15785000</v>
      </c>
      <c r="I210" s="84">
        <f t="shared" si="18"/>
        <v>12953025</v>
      </c>
      <c r="J210" s="84">
        <f t="shared" si="18"/>
        <v>11812818</v>
      </c>
      <c r="K210" s="84">
        <f t="shared" si="18"/>
        <v>9676595</v>
      </c>
      <c r="L210" s="84">
        <f t="shared" si="18"/>
        <v>9386728</v>
      </c>
      <c r="M210" s="84">
        <f t="shared" si="19"/>
        <v>9386728</v>
      </c>
      <c r="N210" s="84">
        <f t="shared" si="19"/>
        <v>9386728</v>
      </c>
    </row>
    <row r="211" spans="2:25" hidden="1" x14ac:dyDescent="0.3">
      <c r="B211" s="204"/>
      <c r="F211" s="145">
        <f>SUM(F200:F210)</f>
        <v>13989526886</v>
      </c>
      <c r="G211" s="145">
        <f t="shared" ref="G211:N211" si="21">SUM(G200:G210)</f>
        <v>13933056290</v>
      </c>
      <c r="H211" s="145">
        <f t="shared" si="21"/>
        <v>13906083188</v>
      </c>
      <c r="I211" s="145">
        <f t="shared" si="21"/>
        <v>13784503367</v>
      </c>
      <c r="J211" s="145">
        <f t="shared" si="21"/>
        <v>13783363160</v>
      </c>
      <c r="K211" s="145">
        <f t="shared" si="21"/>
        <v>14378249432</v>
      </c>
      <c r="L211" s="145">
        <f t="shared" si="21"/>
        <v>14503189647</v>
      </c>
      <c r="M211" s="145">
        <f t="shared" si="21"/>
        <v>14503189647</v>
      </c>
      <c r="N211" s="145">
        <f t="shared" si="21"/>
        <v>14503189647</v>
      </c>
    </row>
    <row r="212" spans="2:25" hidden="1" x14ac:dyDescent="0.3">
      <c r="B212" s="204"/>
    </row>
    <row r="213" spans="2:25" s="171" customFormat="1" hidden="1" x14ac:dyDescent="0.3">
      <c r="B213" s="204"/>
      <c r="C213" s="171" t="s">
        <v>541</v>
      </c>
      <c r="F213" s="171">
        <f>F185</f>
        <v>2016</v>
      </c>
      <c r="G213" s="171">
        <f t="shared" ref="G213:N213" si="22">G185</f>
        <v>2017</v>
      </c>
      <c r="H213" s="171">
        <f t="shared" si="22"/>
        <v>2018</v>
      </c>
      <c r="I213" s="171">
        <f t="shared" si="22"/>
        <v>2019</v>
      </c>
      <c r="J213" s="171">
        <f t="shared" si="22"/>
        <v>2020</v>
      </c>
      <c r="K213" s="171">
        <f t="shared" si="22"/>
        <v>2021</v>
      </c>
      <c r="L213" s="171">
        <f t="shared" si="22"/>
        <v>2022</v>
      </c>
      <c r="M213" s="171">
        <f t="shared" si="22"/>
        <v>2023</v>
      </c>
      <c r="N213" s="171">
        <f t="shared" si="22"/>
        <v>2024</v>
      </c>
      <c r="P213" s="174" t="s">
        <v>539</v>
      </c>
      <c r="Q213" s="171">
        <f>Q185</f>
        <v>2016</v>
      </c>
      <c r="R213" s="171">
        <f t="shared" ref="R213:Y213" si="23">R185</f>
        <v>2017</v>
      </c>
      <c r="S213" s="171">
        <f t="shared" si="23"/>
        <v>2018</v>
      </c>
      <c r="T213" s="171">
        <f t="shared" si="23"/>
        <v>2019</v>
      </c>
      <c r="U213" s="171">
        <f t="shared" si="23"/>
        <v>2020</v>
      </c>
      <c r="V213" s="171">
        <f t="shared" si="23"/>
        <v>2021</v>
      </c>
      <c r="W213" s="171">
        <f t="shared" si="23"/>
        <v>2022</v>
      </c>
      <c r="X213" s="171">
        <f t="shared" si="23"/>
        <v>2023</v>
      </c>
      <c r="Y213" s="171">
        <f t="shared" si="23"/>
        <v>2024</v>
      </c>
    </row>
    <row r="214" spans="2:25" s="61" customFormat="1" hidden="1" x14ac:dyDescent="0.3">
      <c r="B214" s="204"/>
      <c r="C214" s="61" t="str">
        <f t="shared" ref="C214:C224" si="24">C200</f>
        <v>OP Integrovaná infraštruktúra</v>
      </c>
      <c r="F214" s="61">
        <f>F186/F200</f>
        <v>8.3462746756615594E-2</v>
      </c>
      <c r="G214" s="61">
        <f t="shared" ref="G214:N215" si="25">G186/G200</f>
        <v>0.17011650778874918</v>
      </c>
      <c r="H214" s="61">
        <f t="shared" si="25"/>
        <v>0.30478825213757027</v>
      </c>
      <c r="I214" s="61">
        <f t="shared" si="25"/>
        <v>0.28331631842337701</v>
      </c>
      <c r="J214" s="61">
        <f t="shared" si="25"/>
        <v>0.35955578607752703</v>
      </c>
      <c r="K214" s="61">
        <f t="shared" si="25"/>
        <v>0.44914088110656097</v>
      </c>
      <c r="L214" s="61">
        <f t="shared" si="25"/>
        <v>0.63442680237167604</v>
      </c>
      <c r="M214" s="61">
        <f t="shared" si="25"/>
        <v>0.9174187404056231</v>
      </c>
      <c r="N214" s="61">
        <f t="shared" si="25"/>
        <v>1.0498836452896416</v>
      </c>
      <c r="Q214" s="61">
        <f t="shared" ref="Q214:Y225" si="26">Q186/F200</f>
        <v>8.3462746756615594E-2</v>
      </c>
      <c r="R214" s="61">
        <f t="shared" si="26"/>
        <v>8.6285293180504444E-2</v>
      </c>
      <c r="S214" s="61">
        <f t="shared" si="26"/>
        <v>0.13467174434882112</v>
      </c>
      <c r="T214" s="61">
        <f t="shared" si="26"/>
        <v>8.5077038521915935E-2</v>
      </c>
      <c r="U214" s="61">
        <f t="shared" si="26"/>
        <v>7.3322307904403972E-2</v>
      </c>
      <c r="V214" s="61">
        <f t="shared" si="26"/>
        <v>8.9585095029033904E-2</v>
      </c>
      <c r="W214" s="61">
        <f t="shared" si="26"/>
        <v>0.18528592126511512</v>
      </c>
      <c r="X214" s="61">
        <f t="shared" si="26"/>
        <v>0.28299193803394707</v>
      </c>
      <c r="Y214" s="61">
        <f t="shared" si="26"/>
        <v>0.13246490488401844</v>
      </c>
    </row>
    <row r="215" spans="2:25" s="61" customFormat="1" hidden="1" x14ac:dyDescent="0.3">
      <c r="B215" s="204"/>
      <c r="C215" s="61" t="str">
        <f t="shared" si="24"/>
        <v>OP Kvalita životného prostredia</v>
      </c>
      <c r="F215" s="61">
        <f>F187/F201</f>
        <v>1.2843190728592059E-2</v>
      </c>
      <c r="G215" s="61">
        <f t="shared" si="25"/>
        <v>5.8298268691542261E-2</v>
      </c>
      <c r="H215" s="61">
        <f t="shared" si="25"/>
        <v>0.16115461822014468</v>
      </c>
      <c r="I215" s="61">
        <f t="shared" si="25"/>
        <v>0.27323265717339867</v>
      </c>
      <c r="J215" s="61">
        <f t="shared" si="25"/>
        <v>0.40105320354642932</v>
      </c>
      <c r="K215" s="61">
        <f t="shared" si="25"/>
        <v>0.49964199618779853</v>
      </c>
      <c r="L215" s="61">
        <f t="shared" si="25"/>
        <v>0.63365630181617516</v>
      </c>
      <c r="M215" s="61">
        <f t="shared" si="25"/>
        <v>0.77576100350863197</v>
      </c>
      <c r="N215" s="61">
        <f t="shared" si="25"/>
        <v>1.0271744002517267</v>
      </c>
      <c r="Q215" s="61">
        <f t="shared" si="26"/>
        <v>1.2843190728592059E-2</v>
      </c>
      <c r="R215" s="61">
        <f t="shared" si="26"/>
        <v>4.5455077962950202E-2</v>
      </c>
      <c r="S215" s="61">
        <f t="shared" si="26"/>
        <v>0.10285634952860243</v>
      </c>
      <c r="T215" s="61">
        <f>T187/I201</f>
        <v>0.11207803895325399</v>
      </c>
      <c r="U215" s="61">
        <f>U187/J201</f>
        <v>9.8363948876271728E-2</v>
      </c>
      <c r="V215" s="61">
        <f>V187/K201</f>
        <v>9.8588792641369202E-2</v>
      </c>
      <c r="W215" s="61">
        <f>W187/L201</f>
        <v>0.13401430562837666</v>
      </c>
      <c r="X215" s="61">
        <f t="shared" si="26"/>
        <v>0.14210470169245684</v>
      </c>
      <c r="Y215" s="61">
        <f t="shared" si="26"/>
        <v>0.25141339674309476</v>
      </c>
    </row>
    <row r="216" spans="2:25" s="61" customFormat="1" hidden="1" x14ac:dyDescent="0.3">
      <c r="B216" s="204"/>
      <c r="C216" s="61" t="str">
        <f t="shared" si="24"/>
        <v>OP Výskum a inovácie</v>
      </c>
      <c r="F216" s="61">
        <f>F188/F202</f>
        <v>9.540340596881693E-3</v>
      </c>
      <c r="G216" s="61">
        <f>G188/G202</f>
        <v>3.9576001386070363E-2</v>
      </c>
      <c r="H216" s="61">
        <f>H188/H202</f>
        <v>9.5576333778266895E-2</v>
      </c>
      <c r="Q216" s="61">
        <f t="shared" si="26"/>
        <v>9.540340596881693E-3</v>
      </c>
      <c r="R216" s="61">
        <f t="shared" si="26"/>
        <v>2.9882812069250721E-2</v>
      </c>
      <c r="S216" s="61">
        <f t="shared" si="26"/>
        <v>5.5516004459916141E-2</v>
      </c>
    </row>
    <row r="217" spans="2:25" s="61" customFormat="1" hidden="1" x14ac:dyDescent="0.3">
      <c r="B217" s="204"/>
      <c r="C217" s="61" t="str">
        <f t="shared" si="24"/>
        <v>OP Ľudské zdroje</v>
      </c>
      <c r="F217" s="61">
        <f t="shared" ref="F217:N225" si="27">F189/F203</f>
        <v>5.6604264910702279E-2</v>
      </c>
      <c r="G217" s="61">
        <f t="shared" si="27"/>
        <v>0.13007354245884861</v>
      </c>
      <c r="H217" s="61">
        <f t="shared" si="27"/>
        <v>0.23301461550727093</v>
      </c>
      <c r="I217" s="61">
        <f t="shared" si="27"/>
        <v>0.35844087283747428</v>
      </c>
      <c r="J217" s="61">
        <f t="shared" si="27"/>
        <v>0.51117592232304576</v>
      </c>
      <c r="K217" s="61">
        <f t="shared" si="27"/>
        <v>0.63568588638561174</v>
      </c>
      <c r="L217" s="61">
        <f t="shared" si="27"/>
        <v>0.79146312202802593</v>
      </c>
      <c r="M217" s="61">
        <f t="shared" si="27"/>
        <v>0.95135776025504071</v>
      </c>
      <c r="N217" s="61">
        <f t="shared" si="27"/>
        <v>1.0477457263464727</v>
      </c>
      <c r="Q217" s="61">
        <f t="shared" si="26"/>
        <v>5.6604264910702279E-2</v>
      </c>
      <c r="R217" s="61">
        <f t="shared" si="26"/>
        <v>7.3784919039961941E-2</v>
      </c>
      <c r="S217" s="61">
        <f t="shared" si="26"/>
        <v>0.10294107304842232</v>
      </c>
      <c r="T217" s="61">
        <f t="shared" si="26"/>
        <v>0.12559381872454864</v>
      </c>
      <c r="U217" s="61">
        <f t="shared" si="26"/>
        <v>0.20680950627946895</v>
      </c>
      <c r="V217" s="61">
        <f t="shared" si="26"/>
        <v>0.17978547023363939</v>
      </c>
      <c r="W217" s="61">
        <f t="shared" si="26"/>
        <v>0.16987604003359608</v>
      </c>
      <c r="X217" s="61">
        <f t="shared" si="26"/>
        <v>0.15989463822701483</v>
      </c>
      <c r="Y217" s="61">
        <f t="shared" si="26"/>
        <v>9.6387966091431895E-2</v>
      </c>
    </row>
    <row r="218" spans="2:25" s="61" customFormat="1" hidden="1" x14ac:dyDescent="0.3">
      <c r="B218" s="204"/>
      <c r="C218" s="61" t="str">
        <f t="shared" si="24"/>
        <v>Integrovaný regionálny OP</v>
      </c>
      <c r="F218" s="61">
        <f t="shared" si="27"/>
        <v>1.771665116791191E-2</v>
      </c>
      <c r="G218" s="61">
        <f t="shared" si="27"/>
        <v>4.5949500295059773E-2</v>
      </c>
      <c r="H218" s="61">
        <f t="shared" si="27"/>
        <v>0.12089402896004825</v>
      </c>
      <c r="I218" s="61">
        <f t="shared" si="27"/>
        <v>0.22040325371661051</v>
      </c>
      <c r="J218" s="61">
        <f t="shared" si="27"/>
        <v>0.32706838386790915</v>
      </c>
      <c r="K218" s="61">
        <f t="shared" si="27"/>
        <v>0.38983657215016676</v>
      </c>
      <c r="L218" s="61">
        <f t="shared" si="27"/>
        <v>0.53868848065084574</v>
      </c>
      <c r="M218" s="61">
        <f t="shared" si="27"/>
        <v>0.96331975940286085</v>
      </c>
      <c r="N218" s="61">
        <f t="shared" si="27"/>
        <v>1.1642325594221024</v>
      </c>
      <c r="Q218" s="61">
        <f t="shared" si="26"/>
        <v>1.771665116791191E-2</v>
      </c>
      <c r="R218" s="61">
        <f t="shared" si="26"/>
        <v>2.8073330105806756E-2</v>
      </c>
      <c r="S218" s="61">
        <f t="shared" si="26"/>
        <v>7.4944528664988477E-2</v>
      </c>
      <c r="T218" s="61">
        <f t="shared" si="26"/>
        <v>9.6743334782610421E-2</v>
      </c>
      <c r="U218" s="61">
        <f t="shared" si="26"/>
        <v>0.10666513015129862</v>
      </c>
      <c r="V218" s="61">
        <f t="shared" si="26"/>
        <v>9.6410004935227417E-2</v>
      </c>
      <c r="W218" s="61">
        <f t="shared" si="26"/>
        <v>0.15708515279095242</v>
      </c>
      <c r="X218" s="61">
        <f t="shared" si="26"/>
        <v>0.42463127875201506</v>
      </c>
      <c r="Y218" s="61">
        <f t="shared" si="26"/>
        <v>0.20091280001924158</v>
      </c>
    </row>
    <row r="219" spans="2:25" s="61" customFormat="1" hidden="1" x14ac:dyDescent="0.3">
      <c r="B219" s="204"/>
      <c r="C219" s="61" t="str">
        <f t="shared" si="24"/>
        <v>OP Efektívna verejná správa</v>
      </c>
      <c r="F219" s="61">
        <f t="shared" si="27"/>
        <v>3.4824295687540716E-3</v>
      </c>
      <c r="G219" s="61">
        <f t="shared" si="27"/>
        <v>4.6091756694910377E-2</v>
      </c>
      <c r="H219" s="61">
        <f t="shared" si="27"/>
        <v>0.14480357787524423</v>
      </c>
      <c r="I219" s="61">
        <f t="shared" si="27"/>
        <v>0.25957600235739875</v>
      </c>
      <c r="J219" s="61">
        <f t="shared" si="27"/>
        <v>0.42054867258628942</v>
      </c>
      <c r="K219" s="61">
        <f t="shared" si="27"/>
        <v>0.57270155331415029</v>
      </c>
      <c r="L219" s="61">
        <f t="shared" si="27"/>
        <v>0.80363712004787335</v>
      </c>
      <c r="M219" s="61">
        <f t="shared" si="27"/>
        <v>0.9600222595769764</v>
      </c>
      <c r="N219" s="61">
        <f t="shared" si="27"/>
        <v>1.0173599791732504</v>
      </c>
      <c r="Q219" s="61">
        <f t="shared" si="26"/>
        <v>3.4824295687540716E-3</v>
      </c>
      <c r="R219" s="61">
        <f t="shared" si="26"/>
        <v>4.2609327126156303E-2</v>
      </c>
      <c r="S219" s="61">
        <f t="shared" si="26"/>
        <v>9.8711821180333864E-2</v>
      </c>
      <c r="T219" s="61">
        <f t="shared" si="26"/>
        <v>0.11477242448215454</v>
      </c>
      <c r="U219" s="61">
        <f t="shared" si="26"/>
        <v>0.13313114903139436</v>
      </c>
      <c r="V219" s="61">
        <f t="shared" si="26"/>
        <v>0.25866068347129162</v>
      </c>
      <c r="W219" s="61">
        <f t="shared" si="26"/>
        <v>0.2598245575465406</v>
      </c>
      <c r="X219" s="61">
        <f t="shared" si="26"/>
        <v>0.15638513952910299</v>
      </c>
      <c r="Y219" s="61">
        <f t="shared" si="26"/>
        <v>5.7337719596273949E-2</v>
      </c>
    </row>
    <row r="220" spans="2:25" s="61" customFormat="1" hidden="1" x14ac:dyDescent="0.3">
      <c r="B220" s="204"/>
      <c r="C220" s="61" t="str">
        <f t="shared" si="24"/>
        <v>OP Technická pomoc</v>
      </c>
      <c r="F220" s="61">
        <f t="shared" si="27"/>
        <v>4.2268601134309622E-2</v>
      </c>
      <c r="G220" s="61">
        <f t="shared" si="27"/>
        <v>0.1815121789068582</v>
      </c>
      <c r="H220" s="61">
        <f t="shared" si="27"/>
        <v>0.34435524437526094</v>
      </c>
      <c r="I220" s="61">
        <f t="shared" si="27"/>
        <v>0.49557827657217068</v>
      </c>
      <c r="J220" s="61">
        <f t="shared" si="27"/>
        <v>0.66705555157971574</v>
      </c>
      <c r="K220" s="61">
        <f t="shared" si="27"/>
        <v>0.81377959422528345</v>
      </c>
      <c r="L220" s="61">
        <f t="shared" si="27"/>
        <v>0.93322017151588643</v>
      </c>
      <c r="M220" s="61">
        <f t="shared" si="27"/>
        <v>0.99366738610647998</v>
      </c>
      <c r="N220" s="61">
        <f t="shared" si="27"/>
        <v>1.003360159523323</v>
      </c>
      <c r="Q220" s="61">
        <f t="shared" si="26"/>
        <v>4.2268601134309622E-2</v>
      </c>
      <c r="R220" s="61">
        <f t="shared" si="26"/>
        <v>0.13924357777254856</v>
      </c>
      <c r="S220" s="61">
        <f t="shared" si="26"/>
        <v>0.16284306546840274</v>
      </c>
      <c r="T220" s="61">
        <f t="shared" si="26"/>
        <v>0.15122303219690977</v>
      </c>
      <c r="U220" s="61">
        <f t="shared" si="26"/>
        <v>0.171477275007545</v>
      </c>
      <c r="V220" s="61">
        <f t="shared" si="26"/>
        <v>0.14672404264556774</v>
      </c>
      <c r="W220" s="61">
        <f t="shared" si="26"/>
        <v>0.11944057729060301</v>
      </c>
      <c r="X220" s="61">
        <f t="shared" si="26"/>
        <v>6.0447214590593469E-2</v>
      </c>
      <c r="Y220" s="61">
        <f t="shared" si="26"/>
        <v>9.6927734168430688E-3</v>
      </c>
    </row>
    <row r="221" spans="2:25" s="61" customFormat="1" hidden="1" x14ac:dyDescent="0.3">
      <c r="B221" s="204"/>
      <c r="C221" s="61" t="str">
        <f t="shared" si="24"/>
        <v>Program Interreg V-A SK-CZ</v>
      </c>
      <c r="F221" s="61">
        <f t="shared" si="27"/>
        <v>0</v>
      </c>
      <c r="G221" s="61">
        <f t="shared" si="27"/>
        <v>0</v>
      </c>
      <c r="H221" s="61">
        <f t="shared" si="27"/>
        <v>2.4948029921145636E-2</v>
      </c>
      <c r="I221" s="61">
        <f t="shared" si="27"/>
        <v>0.12496225987057412</v>
      </c>
      <c r="J221" s="61">
        <f t="shared" si="27"/>
        <v>0.29983516764460866</v>
      </c>
      <c r="K221" s="61">
        <f t="shared" si="27"/>
        <v>0.47417828526446848</v>
      </c>
      <c r="L221" s="61">
        <f t="shared" si="27"/>
        <v>0.70299524637727206</v>
      </c>
      <c r="M221" s="61">
        <f t="shared" si="27"/>
        <v>0.904243871521622</v>
      </c>
      <c r="N221" s="61">
        <f t="shared" si="27"/>
        <v>1.0521934660294128</v>
      </c>
      <c r="Q221" s="61">
        <f t="shared" si="26"/>
        <v>0</v>
      </c>
      <c r="R221" s="61">
        <f t="shared" si="26"/>
        <v>0</v>
      </c>
      <c r="S221" s="61">
        <f t="shared" si="26"/>
        <v>2.4948029921145636E-2</v>
      </c>
      <c r="T221" s="61">
        <f t="shared" si="26"/>
        <v>0.10001422994942848</v>
      </c>
      <c r="U221" s="61">
        <f t="shared" si="26"/>
        <v>0.17487290777403455</v>
      </c>
      <c r="V221" s="61">
        <f t="shared" si="26"/>
        <v>0.17434311761985979</v>
      </c>
      <c r="W221" s="61">
        <f t="shared" si="26"/>
        <v>0.22881696111280361</v>
      </c>
      <c r="X221" s="61">
        <f t="shared" si="26"/>
        <v>0.20124862514434994</v>
      </c>
      <c r="Y221" s="61">
        <f t="shared" si="26"/>
        <v>0.14794959450779066</v>
      </c>
    </row>
    <row r="222" spans="2:25" s="61" customFormat="1" hidden="1" x14ac:dyDescent="0.3">
      <c r="B222" s="204"/>
      <c r="C222" s="61" t="str">
        <f t="shared" si="24"/>
        <v>Program Interreg V-A SK-AT</v>
      </c>
      <c r="F222" s="61">
        <f t="shared" si="27"/>
        <v>0</v>
      </c>
      <c r="G222" s="61">
        <f t="shared" si="27"/>
        <v>0</v>
      </c>
      <c r="H222" s="61">
        <f t="shared" si="27"/>
        <v>2.5158897601733163E-2</v>
      </c>
      <c r="I222" s="61">
        <f t="shared" si="27"/>
        <v>0.10019319254250618</v>
      </c>
      <c r="J222" s="61">
        <f t="shared" si="27"/>
        <v>0.23475799991833204</v>
      </c>
      <c r="K222" s="61">
        <f t="shared" si="27"/>
        <v>0.398011621173325</v>
      </c>
      <c r="L222" s="61">
        <f t="shared" si="27"/>
        <v>0.64763674642090985</v>
      </c>
      <c r="M222" s="61">
        <f t="shared" si="27"/>
        <v>0.8284480291320846</v>
      </c>
      <c r="N222" s="61">
        <f t="shared" si="27"/>
        <v>1.016002004198534</v>
      </c>
      <c r="Q222" s="61">
        <f t="shared" si="26"/>
        <v>0</v>
      </c>
      <c r="R222" s="61">
        <f t="shared" si="26"/>
        <v>0</v>
      </c>
      <c r="S222" s="61">
        <f t="shared" si="26"/>
        <v>2.5158897601733163E-2</v>
      </c>
      <c r="T222" s="61">
        <f t="shared" si="26"/>
        <v>7.5034294940773016E-2</v>
      </c>
      <c r="U222" s="61">
        <f t="shared" si="26"/>
        <v>0.13456480737582588</v>
      </c>
      <c r="V222" s="61">
        <f t="shared" si="26"/>
        <v>0.16325362125499296</v>
      </c>
      <c r="W222" s="61">
        <f t="shared" si="26"/>
        <v>0.24962512524758482</v>
      </c>
      <c r="X222" s="61">
        <f t="shared" si="26"/>
        <v>0.18081128271117475</v>
      </c>
      <c r="Y222" s="61">
        <f t="shared" si="26"/>
        <v>0.18755397506644941</v>
      </c>
    </row>
    <row r="223" spans="2:25" s="61" customFormat="1" hidden="1" x14ac:dyDescent="0.3">
      <c r="B223" s="204"/>
      <c r="C223" s="61" t="str">
        <f t="shared" si="24"/>
        <v>PS INTERACT III</v>
      </c>
      <c r="F223" s="61">
        <f t="shared" si="27"/>
        <v>0</v>
      </c>
      <c r="G223" s="61">
        <f t="shared" si="27"/>
        <v>0.10102863802266995</v>
      </c>
      <c r="H223" s="61">
        <f t="shared" si="27"/>
        <v>0.30407038211294235</v>
      </c>
      <c r="I223" s="61">
        <f t="shared" si="27"/>
        <v>0.43983757454510358</v>
      </c>
      <c r="J223" s="61">
        <f t="shared" si="27"/>
        <v>0.55037530658681677</v>
      </c>
      <c r="K223" s="61">
        <f t="shared" si="27"/>
        <v>0.74262867786772302</v>
      </c>
      <c r="L223" s="61">
        <f t="shared" si="27"/>
        <v>0.89803573230034051</v>
      </c>
      <c r="M223" s="61">
        <f t="shared" si="27"/>
        <v>0.99296281427925259</v>
      </c>
      <c r="N223" s="61">
        <f t="shared" si="27"/>
        <v>0.99296281427925259</v>
      </c>
      <c r="Q223" s="61">
        <f t="shared" si="26"/>
        <v>0</v>
      </c>
      <c r="R223" s="61">
        <f t="shared" si="26"/>
        <v>0.10102863802266995</v>
      </c>
      <c r="S223" s="61">
        <f t="shared" si="26"/>
        <v>0.20304174409027237</v>
      </c>
      <c r="T223" s="61">
        <f t="shared" si="26"/>
        <v>0.13576719243216126</v>
      </c>
      <c r="U223" s="61">
        <f t="shared" si="26"/>
        <v>0.11053773204171322</v>
      </c>
      <c r="V223" s="61">
        <f t="shared" si="26"/>
        <v>0.19225337128090625</v>
      </c>
      <c r="W223" s="61">
        <f t="shared" si="26"/>
        <v>0.15540705443261746</v>
      </c>
      <c r="X223" s="61">
        <f t="shared" si="26"/>
        <v>9.4927081978912073E-2</v>
      </c>
      <c r="Y223" s="61">
        <f t="shared" si="26"/>
        <v>0</v>
      </c>
    </row>
    <row r="224" spans="2:25" s="61" customFormat="1" hidden="1" x14ac:dyDescent="0.3">
      <c r="B224" s="204"/>
      <c r="C224" s="61" t="str">
        <f t="shared" si="24"/>
        <v>OP Rybné hospodárstvo</v>
      </c>
      <c r="F224" s="61">
        <f t="shared" si="27"/>
        <v>0</v>
      </c>
      <c r="G224" s="61">
        <f t="shared" si="27"/>
        <v>0</v>
      </c>
      <c r="H224" s="61">
        <f t="shared" si="27"/>
        <v>4.240325815647767E-2</v>
      </c>
      <c r="I224" s="61">
        <f t="shared" si="27"/>
        <v>8.3932749299873974E-2</v>
      </c>
      <c r="J224" s="61">
        <f t="shared" si="27"/>
        <v>9.3730302117581085E-2</v>
      </c>
      <c r="K224" s="61">
        <f t="shared" si="27"/>
        <v>0.23287561378770114</v>
      </c>
      <c r="L224" s="61">
        <f t="shared" si="27"/>
        <v>0.26455704266705077</v>
      </c>
      <c r="M224" s="61">
        <f t="shared" si="27"/>
        <v>0.27747634745568422</v>
      </c>
      <c r="N224" s="61">
        <f t="shared" si="27"/>
        <v>0.44368122736698029</v>
      </c>
      <c r="Q224" s="61">
        <f t="shared" si="26"/>
        <v>0</v>
      </c>
      <c r="R224" s="61">
        <f t="shared" si="26"/>
        <v>0</v>
      </c>
      <c r="S224" s="61">
        <f t="shared" si="26"/>
        <v>4.240325815647767E-2</v>
      </c>
      <c r="T224" s="61">
        <f t="shared" si="26"/>
        <v>3.2258686291426128E-2</v>
      </c>
      <c r="U224" s="61">
        <f t="shared" si="26"/>
        <v>1.6961236514437114E-3</v>
      </c>
      <c r="V224" s="61">
        <f t="shared" si="26"/>
        <v>0.11845323690823063</v>
      </c>
      <c r="W224" s="61">
        <f t="shared" si="26"/>
        <v>2.4490109865759401E-2</v>
      </c>
      <c r="X224" s="61">
        <f t="shared" si="26"/>
        <v>1.2919304788633483E-2</v>
      </c>
      <c r="Y224" s="61">
        <f t="shared" si="26"/>
        <v>0.16620487991129604</v>
      </c>
    </row>
    <row r="225" spans="2:25" s="179" customFormat="1" hidden="1" x14ac:dyDescent="0.3">
      <c r="B225" s="204"/>
      <c r="F225" s="179">
        <f t="shared" si="27"/>
        <v>3.9785632894919334E-2</v>
      </c>
      <c r="G225" s="179">
        <f t="shared" si="27"/>
        <v>9.7398570305352566E-2</v>
      </c>
      <c r="H225" s="179">
        <f t="shared" si="27"/>
        <v>0.19838860908517097</v>
      </c>
      <c r="I225" s="179">
        <f t="shared" si="27"/>
        <v>0.28554150085833846</v>
      </c>
      <c r="J225" s="179">
        <f t="shared" si="27"/>
        <v>0.39672377303885825</v>
      </c>
      <c r="K225" s="179">
        <f t="shared" si="27"/>
        <v>0.49676212606964598</v>
      </c>
      <c r="L225" s="179">
        <f t="shared" si="27"/>
        <v>0.66232988672164195</v>
      </c>
      <c r="M225" s="179">
        <f t="shared" si="27"/>
        <v>0.9040124676789314</v>
      </c>
      <c r="N225" s="179">
        <f t="shared" si="27"/>
        <v>1.0582532690782789</v>
      </c>
      <c r="Q225" s="179">
        <f t="shared" si="26"/>
        <v>3.9785632894919334E-2</v>
      </c>
      <c r="R225" s="179">
        <f t="shared" si="26"/>
        <v>5.7451686472013805E-2</v>
      </c>
      <c r="S225" s="179">
        <f t="shared" si="26"/>
        <v>0.10080111846803949</v>
      </c>
      <c r="T225" s="179">
        <f t="shared" si="26"/>
        <v>8.5403097026208574E-2</v>
      </c>
      <c r="U225" s="179">
        <f t="shared" si="26"/>
        <v>0.11115865120976759</v>
      </c>
      <c r="V225" s="179">
        <f t="shared" si="26"/>
        <v>0.11645241841983368</v>
      </c>
      <c r="W225" s="179">
        <f t="shared" si="26"/>
        <v>0.16984720319847307</v>
      </c>
      <c r="X225" s="179">
        <f t="shared" si="26"/>
        <v>0.24168258095728948</v>
      </c>
      <c r="Y225" s="179">
        <f t="shared" si="26"/>
        <v>0.15424080139934751</v>
      </c>
    </row>
    <row r="226" spans="2:25" hidden="1" x14ac:dyDescent="0.3">
      <c r="B226" s="204"/>
    </row>
    <row r="227" spans="2:25" hidden="1" x14ac:dyDescent="0.3">
      <c r="B227" s="204"/>
    </row>
    <row r="228" spans="2:25" hidden="1" x14ac:dyDescent="0.3">
      <c r="B228" s="204"/>
    </row>
    <row r="229" spans="2:25" hidden="1" x14ac:dyDescent="0.3">
      <c r="B229" s="204"/>
    </row>
    <row r="230" spans="2:25" hidden="1" x14ac:dyDescent="0.3">
      <c r="B230" s="204"/>
      <c r="C230" s="172" t="s">
        <v>542</v>
      </c>
      <c r="D230" s="172"/>
      <c r="E230" s="172"/>
      <c r="F230" s="172">
        <v>2016</v>
      </c>
      <c r="G230" s="172">
        <v>2017</v>
      </c>
      <c r="H230" s="172">
        <v>2018</v>
      </c>
      <c r="I230" s="172">
        <v>2019</v>
      </c>
      <c r="J230" s="172">
        <v>2020</v>
      </c>
      <c r="K230" s="172">
        <v>2021</v>
      </c>
      <c r="L230" s="172">
        <v>2022</v>
      </c>
      <c r="M230" s="172">
        <v>2023</v>
      </c>
      <c r="N230" s="172">
        <v>2024</v>
      </c>
    </row>
    <row r="231" spans="2:25" hidden="1" x14ac:dyDescent="0.3">
      <c r="B231" s="204"/>
      <c r="C231" s="84" t="str">
        <f>C200</f>
        <v>OP Integrovaná infraštruktúra</v>
      </c>
      <c r="F231" s="84">
        <f>F200-F186</f>
        <v>3635578254.7600002</v>
      </c>
      <c r="G231" s="84">
        <f t="shared" ref="G231:N241" si="28">G200-G186</f>
        <v>3277384653.5</v>
      </c>
      <c r="H231" s="84">
        <f t="shared" si="28"/>
        <v>2745537578.1800003</v>
      </c>
      <c r="I231" s="84">
        <f t="shared" si="28"/>
        <v>4351573445</v>
      </c>
      <c r="J231" s="84">
        <f t="shared" si="28"/>
        <v>3849029769</v>
      </c>
      <c r="K231" s="84">
        <f t="shared" si="28"/>
        <v>3310628937</v>
      </c>
      <c r="L231" s="84">
        <f t="shared" si="28"/>
        <v>2197072110</v>
      </c>
      <c r="M231" s="84">
        <f t="shared" si="28"/>
        <v>496308218</v>
      </c>
      <c r="N231" s="84">
        <f t="shared" si="28"/>
        <v>-299797596</v>
      </c>
    </row>
    <row r="232" spans="2:25" hidden="1" x14ac:dyDescent="0.3">
      <c r="B232" s="204"/>
      <c r="C232" s="84" t="str">
        <f t="shared" ref="C232:C241" si="29">C201</f>
        <v>OP Kvalita životného prostredia</v>
      </c>
      <c r="F232" s="84">
        <f t="shared" ref="F232:L241" si="30">F201-F187</f>
        <v>3097599460.4000001</v>
      </c>
      <c r="G232" s="84">
        <f t="shared" si="30"/>
        <v>2954965966.2600002</v>
      </c>
      <c r="H232" s="84">
        <f t="shared" si="30"/>
        <v>2632213015.7600002</v>
      </c>
      <c r="I232" s="84">
        <f t="shared" si="30"/>
        <v>2280523325</v>
      </c>
      <c r="J232" s="84">
        <f t="shared" si="30"/>
        <v>1696535542</v>
      </c>
      <c r="K232" s="84">
        <f t="shared" si="30"/>
        <v>1417279702</v>
      </c>
      <c r="L232" s="84">
        <f t="shared" si="30"/>
        <v>1037679988</v>
      </c>
      <c r="M232" s="84">
        <f t="shared" si="28"/>
        <v>635163974</v>
      </c>
      <c r="N232" s="84">
        <f t="shared" si="28"/>
        <v>-76972339</v>
      </c>
    </row>
    <row r="233" spans="2:25" hidden="1" x14ac:dyDescent="0.3">
      <c r="B233" s="204"/>
      <c r="C233" s="84" t="str">
        <f t="shared" si="29"/>
        <v>OP Výskum a inovácie</v>
      </c>
      <c r="F233" s="84">
        <f t="shared" si="30"/>
        <v>2245150716.7800002</v>
      </c>
      <c r="G233" s="84">
        <f t="shared" si="30"/>
        <v>2142737137.4000001</v>
      </c>
      <c r="H233" s="84">
        <f t="shared" si="30"/>
        <v>1993403465.03</v>
      </c>
      <c r="I233" s="84">
        <f t="shared" si="30"/>
        <v>0</v>
      </c>
      <c r="J233" s="84">
        <f t="shared" si="30"/>
        <v>0</v>
      </c>
      <c r="K233" s="84">
        <f t="shared" si="30"/>
        <v>0</v>
      </c>
      <c r="L233" s="84">
        <f t="shared" si="30"/>
        <v>0</v>
      </c>
      <c r="M233" s="84">
        <f t="shared" si="28"/>
        <v>0</v>
      </c>
      <c r="N233" s="84">
        <f t="shared" si="28"/>
        <v>0</v>
      </c>
    </row>
    <row r="234" spans="2:25" hidden="1" x14ac:dyDescent="0.3">
      <c r="B234" s="204"/>
      <c r="C234" s="84" t="str">
        <f t="shared" si="29"/>
        <v>OP Ľudské zdroje</v>
      </c>
      <c r="F234" s="84">
        <f t="shared" si="30"/>
        <v>2080172045.8800001</v>
      </c>
      <c r="G234" s="84">
        <f t="shared" si="30"/>
        <v>1928929761.24</v>
      </c>
      <c r="H234" s="84">
        <f t="shared" si="30"/>
        <v>1700673570.46</v>
      </c>
      <c r="I234" s="84">
        <f t="shared" si="30"/>
        <v>1423583602</v>
      </c>
      <c r="J234" s="84">
        <f t="shared" si="30"/>
        <v>1277378712</v>
      </c>
      <c r="K234" s="84">
        <f t="shared" si="30"/>
        <v>1067440021</v>
      </c>
      <c r="L234" s="84">
        <f t="shared" si="30"/>
        <v>624871823</v>
      </c>
      <c r="M234" s="84">
        <f t="shared" si="28"/>
        <v>145754388</v>
      </c>
      <c r="N234" s="84">
        <f t="shared" si="28"/>
        <v>-143068024</v>
      </c>
    </row>
    <row r="235" spans="2:25" hidden="1" x14ac:dyDescent="0.3">
      <c r="B235" s="204"/>
      <c r="C235" s="84" t="str">
        <f t="shared" si="29"/>
        <v>Integrovaný regionálny OP</v>
      </c>
      <c r="F235" s="84">
        <f t="shared" si="30"/>
        <v>1723406720.3399999</v>
      </c>
      <c r="G235" s="84">
        <f t="shared" si="30"/>
        <v>1658935561.0899999</v>
      </c>
      <c r="H235" s="84">
        <f t="shared" si="30"/>
        <v>1528619457.54</v>
      </c>
      <c r="I235" s="84">
        <f t="shared" si="30"/>
        <v>1325269079</v>
      </c>
      <c r="J235" s="84">
        <f t="shared" si="30"/>
        <v>1143944568</v>
      </c>
      <c r="K235" s="84">
        <f t="shared" si="30"/>
        <v>1156163761</v>
      </c>
      <c r="L235" s="84">
        <f t="shared" si="30"/>
        <v>892972131</v>
      </c>
      <c r="M235" s="84">
        <f t="shared" si="28"/>
        <v>71002850</v>
      </c>
      <c r="N235" s="84">
        <f t="shared" si="28"/>
        <v>-317909032</v>
      </c>
    </row>
    <row r="236" spans="2:25" hidden="1" x14ac:dyDescent="0.3">
      <c r="B236" s="204"/>
      <c r="C236" s="84" t="str">
        <f t="shared" si="29"/>
        <v>OP Efektívna verejná správa</v>
      </c>
      <c r="F236" s="84">
        <f t="shared" si="30"/>
        <v>277479603.98000002</v>
      </c>
      <c r="G236" s="84">
        <f t="shared" si="30"/>
        <v>265615067.34999999</v>
      </c>
      <c r="H236" s="84">
        <f t="shared" si="30"/>
        <v>238128831.42000002</v>
      </c>
      <c r="I236" s="84">
        <f t="shared" si="30"/>
        <v>206170532</v>
      </c>
      <c r="J236" s="84">
        <f t="shared" si="30"/>
        <v>145718390</v>
      </c>
      <c r="K236" s="84">
        <f t="shared" si="30"/>
        <v>143899343</v>
      </c>
      <c r="L236" s="84">
        <f t="shared" si="30"/>
        <v>69641163</v>
      </c>
      <c r="M236" s="84">
        <f t="shared" si="28"/>
        <v>14178323</v>
      </c>
      <c r="N236" s="84">
        <f t="shared" si="28"/>
        <v>-6156811</v>
      </c>
    </row>
    <row r="237" spans="2:25" hidden="1" x14ac:dyDescent="0.3">
      <c r="B237" s="204"/>
      <c r="C237" s="84" t="str">
        <f t="shared" si="29"/>
        <v>OP Technická pomoc</v>
      </c>
      <c r="F237" s="84">
        <f t="shared" si="30"/>
        <v>152348164.80000001</v>
      </c>
      <c r="G237" s="84">
        <f t="shared" si="30"/>
        <v>130198422.65000001</v>
      </c>
      <c r="H237" s="84">
        <f t="shared" si="30"/>
        <v>104294664.87</v>
      </c>
      <c r="I237" s="84">
        <f t="shared" si="30"/>
        <v>80239328</v>
      </c>
      <c r="J237" s="84">
        <f t="shared" si="30"/>
        <v>52962110</v>
      </c>
      <c r="K237" s="84">
        <f t="shared" si="30"/>
        <v>29622436</v>
      </c>
      <c r="L237" s="84">
        <f t="shared" si="30"/>
        <v>10622795</v>
      </c>
      <c r="M237" s="84">
        <f t="shared" si="28"/>
        <v>1007341</v>
      </c>
      <c r="N237" s="84">
        <f t="shared" si="28"/>
        <v>-534507</v>
      </c>
    </row>
    <row r="238" spans="2:25" hidden="1" x14ac:dyDescent="0.3">
      <c r="B238" s="204"/>
      <c r="C238" s="84" t="str">
        <f t="shared" si="29"/>
        <v>Program Interreg V-A SK-CZ</v>
      </c>
      <c r="F238" s="84">
        <f t="shared" si="30"/>
        <v>90139463</v>
      </c>
      <c r="G238" s="84">
        <f t="shared" si="30"/>
        <v>90139463</v>
      </c>
      <c r="H238" s="84">
        <f t="shared" si="30"/>
        <v>87890660.980000004</v>
      </c>
      <c r="I238" s="84">
        <f t="shared" si="30"/>
        <v>78875432</v>
      </c>
      <c r="J238" s="84">
        <f t="shared" si="30"/>
        <v>63112482</v>
      </c>
      <c r="K238" s="84">
        <f t="shared" si="30"/>
        <v>47397287</v>
      </c>
      <c r="L238" s="84">
        <f t="shared" si="30"/>
        <v>26771849</v>
      </c>
      <c r="M238" s="84">
        <f t="shared" si="28"/>
        <v>8631406</v>
      </c>
      <c r="N238" s="84">
        <f t="shared" si="28"/>
        <v>-4704691</v>
      </c>
    </row>
    <row r="239" spans="2:25" hidden="1" x14ac:dyDescent="0.3">
      <c r="B239" s="204"/>
      <c r="C239" s="84" t="str">
        <f t="shared" si="29"/>
        <v>Program Interreg V-A SK-AT</v>
      </c>
      <c r="F239" s="84">
        <f t="shared" si="30"/>
        <v>75892681</v>
      </c>
      <c r="G239" s="84">
        <f t="shared" si="30"/>
        <v>75892681</v>
      </c>
      <c r="H239" s="84">
        <f t="shared" si="30"/>
        <v>73983304.810000002</v>
      </c>
      <c r="I239" s="84">
        <f t="shared" si="30"/>
        <v>68288751</v>
      </c>
      <c r="J239" s="84">
        <f t="shared" si="30"/>
        <v>58076267</v>
      </c>
      <c r="K239" s="84">
        <f t="shared" si="30"/>
        <v>45686512</v>
      </c>
      <c r="L239" s="84">
        <f t="shared" si="30"/>
        <v>26741792</v>
      </c>
      <c r="M239" s="84">
        <f t="shared" si="28"/>
        <v>13019539</v>
      </c>
      <c r="N239" s="84">
        <f t="shared" si="28"/>
        <v>-1214435</v>
      </c>
    </row>
    <row r="240" spans="2:25" hidden="1" x14ac:dyDescent="0.3">
      <c r="B240" s="204"/>
      <c r="C240" s="84" t="str">
        <f t="shared" si="29"/>
        <v>PS INTERACT III</v>
      </c>
      <c r="F240" s="84">
        <f t="shared" si="30"/>
        <v>39392594</v>
      </c>
      <c r="G240" s="84">
        <f t="shared" si="30"/>
        <v>35412813.880000003</v>
      </c>
      <c r="H240" s="84">
        <f t="shared" si="30"/>
        <v>27414472.890000001</v>
      </c>
      <c r="I240" s="84">
        <f t="shared" si="30"/>
        <v>22066251</v>
      </c>
      <c r="J240" s="84">
        <f t="shared" si="30"/>
        <v>17711883</v>
      </c>
      <c r="K240" s="84">
        <f t="shared" si="30"/>
        <v>10138524</v>
      </c>
      <c r="L240" s="84">
        <f t="shared" si="30"/>
        <v>4016637</v>
      </c>
      <c r="M240" s="84">
        <f t="shared" si="28"/>
        <v>277213</v>
      </c>
      <c r="N240" s="84">
        <f t="shared" si="28"/>
        <v>277213</v>
      </c>
    </row>
    <row r="241" spans="2:14" hidden="1" x14ac:dyDescent="0.3">
      <c r="B241" s="204"/>
      <c r="C241" s="84" t="str">
        <f t="shared" si="29"/>
        <v>OP Rybné hospodárstvo</v>
      </c>
      <c r="F241" s="84">
        <f t="shared" si="30"/>
        <v>15785000</v>
      </c>
      <c r="G241" s="84">
        <f t="shared" si="30"/>
        <v>15785000</v>
      </c>
      <c r="H241" s="84">
        <f t="shared" si="30"/>
        <v>15115664.57</v>
      </c>
      <c r="I241" s="84">
        <f t="shared" si="30"/>
        <v>11865842</v>
      </c>
      <c r="J241" s="84">
        <f t="shared" si="30"/>
        <v>10705599</v>
      </c>
      <c r="K241" s="84">
        <f t="shared" si="30"/>
        <v>7423152</v>
      </c>
      <c r="L241" s="84">
        <f t="shared" si="30"/>
        <v>6903403</v>
      </c>
      <c r="M241" s="84">
        <f t="shared" si="28"/>
        <v>6782133</v>
      </c>
      <c r="N241" s="84">
        <f t="shared" si="28"/>
        <v>5222013</v>
      </c>
    </row>
    <row r="242" spans="2:14" hidden="1" x14ac:dyDescent="0.3">
      <c r="F242" s="145">
        <f>SUM(F231:F241)</f>
        <v>13432944704.939999</v>
      </c>
      <c r="G242" s="145">
        <f t="shared" ref="G242:N242" si="31">SUM(G231:G241)</f>
        <v>12575996527.369999</v>
      </c>
      <c r="H242" s="145">
        <f t="shared" si="31"/>
        <v>11147274686.51</v>
      </c>
      <c r="I242" s="145">
        <f t="shared" si="31"/>
        <v>9848455587</v>
      </c>
      <c r="J242" s="145">
        <f t="shared" si="31"/>
        <v>8315175322</v>
      </c>
      <c r="K242" s="145">
        <f t="shared" si="31"/>
        <v>7235679675</v>
      </c>
      <c r="L242" s="145">
        <f t="shared" si="31"/>
        <v>4897293691</v>
      </c>
      <c r="M242" s="145">
        <f t="shared" si="31"/>
        <v>1392125385</v>
      </c>
      <c r="N242" s="145">
        <f t="shared" si="31"/>
        <v>-844858209</v>
      </c>
    </row>
    <row r="243" spans="2:14" hidden="1" x14ac:dyDescent="0.3"/>
    <row r="244" spans="2:14" hidden="1" x14ac:dyDescent="0.3"/>
    <row r="245" spans="2:14" hidden="1" x14ac:dyDescent="0.3"/>
    <row r="246" spans="2:14" hidden="1" x14ac:dyDescent="0.3">
      <c r="F246" s="173" t="str">
        <f>CONCATENATE(F165,"/",F185)</f>
        <v>2008/2016</v>
      </c>
      <c r="G246" s="173" t="str">
        <f t="shared" ref="G246:N246" si="32">CONCATENATE(G165,"/",G185)</f>
        <v>2009/2017</v>
      </c>
      <c r="H246" s="173" t="str">
        <f t="shared" si="32"/>
        <v>2010/2018</v>
      </c>
      <c r="I246" s="173" t="str">
        <f t="shared" si="32"/>
        <v>2011/2019</v>
      </c>
      <c r="J246" s="173" t="str">
        <f t="shared" si="32"/>
        <v>2012/2020</v>
      </c>
      <c r="K246" s="173" t="str">
        <f t="shared" si="32"/>
        <v>2013/2021</v>
      </c>
      <c r="L246" s="173" t="str">
        <f t="shared" si="32"/>
        <v>2014/2022</v>
      </c>
      <c r="M246" s="173" t="str">
        <f t="shared" si="32"/>
        <v>2015/2023</v>
      </c>
      <c r="N246" s="173" t="str">
        <f t="shared" si="32"/>
        <v>2016/2024</v>
      </c>
    </row>
    <row r="247" spans="2:14" hidden="1" x14ac:dyDescent="0.3">
      <c r="C247" s="84" t="s">
        <v>543</v>
      </c>
      <c r="E247" s="84" t="s">
        <v>510</v>
      </c>
      <c r="F247" s="84">
        <f>F145</f>
        <v>16598854.474772085</v>
      </c>
      <c r="G247" s="84">
        <f t="shared" ref="G247:N247" si="33">G145</f>
        <v>522371000</v>
      </c>
      <c r="H247" s="84">
        <f t="shared" si="33"/>
        <v>1566997391</v>
      </c>
      <c r="I247" s="84">
        <f t="shared" si="33"/>
        <v>2920921719.4299998</v>
      </c>
      <c r="J247" s="84">
        <f t="shared" si="33"/>
        <v>4402248452</v>
      </c>
      <c r="K247" s="84">
        <f t="shared" si="33"/>
        <v>5937240853</v>
      </c>
      <c r="L247" s="84">
        <f t="shared" si="33"/>
        <v>7363804534</v>
      </c>
      <c r="M247" s="84">
        <f t="shared" si="33"/>
        <v>10394811102</v>
      </c>
      <c r="N247" s="84">
        <f t="shared" si="33"/>
        <v>11330989813</v>
      </c>
    </row>
    <row r="248" spans="2:14" hidden="1" x14ac:dyDescent="0.3">
      <c r="E248" s="84" t="s">
        <v>511</v>
      </c>
      <c r="F248" s="84">
        <f>F197</f>
        <v>556582181.06000006</v>
      </c>
      <c r="G248" s="84">
        <f t="shared" ref="G248:N248" si="34">G197</f>
        <v>1357059762.6299999</v>
      </c>
      <c r="H248" s="84">
        <f t="shared" si="34"/>
        <v>2758808501.4900002</v>
      </c>
      <c r="I248" s="84">
        <f t="shared" si="34"/>
        <v>3936047780</v>
      </c>
      <c r="J248" s="84">
        <f t="shared" si="34"/>
        <v>5468187838</v>
      </c>
      <c r="K248" s="84">
        <f t="shared" si="34"/>
        <v>7142569757</v>
      </c>
      <c r="L248" s="84">
        <f t="shared" si="34"/>
        <v>9605895956</v>
      </c>
      <c r="M248" s="84">
        <f t="shared" si="34"/>
        <v>13111064262</v>
      </c>
      <c r="N248" s="84">
        <f t="shared" si="34"/>
        <v>15348047856</v>
      </c>
    </row>
    <row r="249" spans="2:14" hidden="1" x14ac:dyDescent="0.3"/>
    <row r="250" spans="2:14" hidden="1" x14ac:dyDescent="0.3"/>
    <row r="251" spans="2:14" hidden="1" x14ac:dyDescent="0.3">
      <c r="C251" s="84" t="s">
        <v>544</v>
      </c>
      <c r="F251" s="173" t="s">
        <v>545</v>
      </c>
      <c r="G251" s="173" t="s">
        <v>546</v>
      </c>
      <c r="H251" s="173" t="s">
        <v>547</v>
      </c>
      <c r="I251" s="173" t="s">
        <v>548</v>
      </c>
      <c r="J251" s="173" t="s">
        <v>549</v>
      </c>
      <c r="K251" s="173" t="s">
        <v>550</v>
      </c>
      <c r="L251" s="173" t="s">
        <v>551</v>
      </c>
      <c r="M251" s="173" t="s">
        <v>552</v>
      </c>
      <c r="N251" s="173" t="s">
        <v>553</v>
      </c>
    </row>
    <row r="252" spans="2:14" hidden="1" x14ac:dyDescent="0.3">
      <c r="E252" s="84" t="s">
        <v>510</v>
      </c>
      <c r="F252" s="84">
        <f>F247</f>
        <v>16598854.474772085</v>
      </c>
      <c r="G252" s="84">
        <f>G247-F247</f>
        <v>505772145.5252279</v>
      </c>
      <c r="H252" s="84">
        <f t="shared" ref="H252:N253" si="35">H247-G247</f>
        <v>1044626391</v>
      </c>
      <c r="I252" s="84">
        <f t="shared" si="35"/>
        <v>1353924328.4299998</v>
      </c>
      <c r="J252" s="84">
        <f t="shared" si="35"/>
        <v>1481326732.5700002</v>
      </c>
      <c r="K252" s="84">
        <f t="shared" si="35"/>
        <v>1534992401</v>
      </c>
      <c r="L252" s="84">
        <f t="shared" si="35"/>
        <v>1426563681</v>
      </c>
      <c r="M252" s="84">
        <f t="shared" si="35"/>
        <v>3031006568</v>
      </c>
      <c r="N252" s="84">
        <f t="shared" si="35"/>
        <v>936178711</v>
      </c>
    </row>
    <row r="253" spans="2:14" hidden="1" x14ac:dyDescent="0.3">
      <c r="E253" s="84" t="s">
        <v>511</v>
      </c>
      <c r="F253" s="84">
        <f>F248</f>
        <v>556582181.06000006</v>
      </c>
      <c r="G253" s="84">
        <f>G248-F248</f>
        <v>800477581.56999981</v>
      </c>
      <c r="H253" s="84">
        <f t="shared" si="35"/>
        <v>1401748738.8600004</v>
      </c>
      <c r="I253" s="84">
        <f t="shared" si="35"/>
        <v>1177239278.5099998</v>
      </c>
      <c r="J253" s="84">
        <f t="shared" si="35"/>
        <v>1532140058</v>
      </c>
      <c r="K253" s="84">
        <f t="shared" si="35"/>
        <v>1674381919</v>
      </c>
      <c r="L253" s="84">
        <f t="shared" si="35"/>
        <v>2463326199</v>
      </c>
      <c r="M253" s="84">
        <f t="shared" si="35"/>
        <v>3505168306</v>
      </c>
      <c r="N253" s="84">
        <f t="shared" si="35"/>
        <v>2236983594</v>
      </c>
    </row>
    <row r="254" spans="2:14" hidden="1" x14ac:dyDescent="0.3"/>
    <row r="255" spans="2:14" hidden="1" x14ac:dyDescent="0.3">
      <c r="C255" s="84" t="s">
        <v>554</v>
      </c>
      <c r="F255" s="173" t="s">
        <v>545</v>
      </c>
      <c r="G255" s="173" t="s">
        <v>546</v>
      </c>
      <c r="H255" s="173" t="s">
        <v>547</v>
      </c>
      <c r="I255" s="173" t="s">
        <v>548</v>
      </c>
      <c r="J255" s="173" t="s">
        <v>549</v>
      </c>
      <c r="K255" s="173" t="s">
        <v>550</v>
      </c>
      <c r="L255" s="173" t="s">
        <v>551</v>
      </c>
      <c r="M255" s="173" t="s">
        <v>552</v>
      </c>
      <c r="N255" s="173" t="s">
        <v>553</v>
      </c>
    </row>
    <row r="256" spans="2:14" s="143" customFormat="1" hidden="1" x14ac:dyDescent="0.3">
      <c r="B256" s="180"/>
      <c r="E256" s="143" t="s">
        <v>510</v>
      </c>
      <c r="F256" s="143">
        <f>F252/F163</f>
        <v>1.4266550482987673E-3</v>
      </c>
      <c r="G256" s="143">
        <f t="shared" ref="G256:N256" si="36">G252/G163</f>
        <v>4.3470613336549106E-2</v>
      </c>
      <c r="H256" s="143">
        <f t="shared" si="36"/>
        <v>8.9784600291023114E-2</v>
      </c>
      <c r="I256" s="143">
        <f t="shared" si="36"/>
        <v>0.11636845067259978</v>
      </c>
      <c r="J256" s="143">
        <f t="shared" si="36"/>
        <v>0.12732355765713488</v>
      </c>
      <c r="K256" s="143">
        <f t="shared" si="36"/>
        <v>0.13195865389057654</v>
      </c>
      <c r="L256" s="143">
        <f t="shared" si="36"/>
        <v>0.12278326090073914</v>
      </c>
      <c r="M256" s="143">
        <f t="shared" si="36"/>
        <v>0.26089615587950699</v>
      </c>
      <c r="N256" s="143">
        <f t="shared" si="36"/>
        <v>8.0582282300132563E-2</v>
      </c>
    </row>
    <row r="257" spans="2:14" s="143" customFormat="1" hidden="1" x14ac:dyDescent="0.3">
      <c r="B257" s="180"/>
      <c r="E257" s="143" t="s">
        <v>511</v>
      </c>
      <c r="F257" s="143">
        <f>F253/F211</f>
        <v>3.9785632894919334E-2</v>
      </c>
      <c r="G257" s="143">
        <f t="shared" ref="G257:N257" si="37">G253/G211</f>
        <v>5.7451686472013805E-2</v>
      </c>
      <c r="H257" s="143">
        <f t="shared" si="37"/>
        <v>0.10080111846803949</v>
      </c>
      <c r="I257" s="143">
        <f t="shared" si="37"/>
        <v>8.5403097026208574E-2</v>
      </c>
      <c r="J257" s="143">
        <f t="shared" si="37"/>
        <v>0.11115865120976759</v>
      </c>
      <c r="K257" s="143">
        <f t="shared" si="37"/>
        <v>0.11645241841983368</v>
      </c>
      <c r="L257" s="143">
        <f t="shared" si="37"/>
        <v>0.16984720319847307</v>
      </c>
      <c r="M257" s="143">
        <f t="shared" si="37"/>
        <v>0.24168258095728948</v>
      </c>
      <c r="N257" s="143">
        <f t="shared" si="37"/>
        <v>0.15424080139934751</v>
      </c>
    </row>
    <row r="258" spans="2:14" hidden="1" x14ac:dyDescent="0.3">
      <c r="E258" s="145"/>
    </row>
    <row r="259" spans="2:14" x14ac:dyDescent="0.3">
      <c r="E259" s="145"/>
    </row>
    <row r="260" spans="2:14" x14ac:dyDescent="0.3">
      <c r="E260" s="145" t="s">
        <v>455</v>
      </c>
    </row>
    <row r="261" spans="2:14" x14ac:dyDescent="0.3">
      <c r="E261" s="145"/>
    </row>
    <row r="262" spans="2:14" s="145" customFormat="1" x14ac:dyDescent="0.3">
      <c r="B262" s="171"/>
      <c r="C262" s="145" t="s">
        <v>555</v>
      </c>
      <c r="E262" s="181"/>
      <c r="F262" s="182" t="s">
        <v>545</v>
      </c>
      <c r="G262" s="182" t="s">
        <v>546</v>
      </c>
      <c r="H262" s="182" t="s">
        <v>547</v>
      </c>
      <c r="I262" s="182" t="s">
        <v>548</v>
      </c>
      <c r="J262" s="182" t="s">
        <v>549</v>
      </c>
      <c r="K262" s="182" t="s">
        <v>550</v>
      </c>
      <c r="L262" s="182" t="s">
        <v>551</v>
      </c>
      <c r="M262" s="182" t="s">
        <v>552</v>
      </c>
      <c r="N262" s="182" t="s">
        <v>553</v>
      </c>
    </row>
    <row r="263" spans="2:14" s="143" customFormat="1" x14ac:dyDescent="0.3">
      <c r="B263" s="180"/>
      <c r="E263" s="183" t="s">
        <v>510</v>
      </c>
      <c r="F263" s="184">
        <f>F180</f>
        <v>1.4266550482987673E-3</v>
      </c>
      <c r="G263" s="184">
        <f t="shared" ref="G263:N263" si="38">G180</f>
        <v>4.4897268384847873E-2</v>
      </c>
      <c r="H263" s="184">
        <f t="shared" si="38"/>
        <v>0.13468186867587098</v>
      </c>
      <c r="I263" s="184">
        <f t="shared" si="38"/>
        <v>0.25105031934847077</v>
      </c>
      <c r="J263" s="184">
        <f t="shared" si="38"/>
        <v>0.378383730121989</v>
      </c>
      <c r="K263" s="184">
        <f t="shared" si="38"/>
        <v>0.51040663802349229</v>
      </c>
      <c r="L263" s="184">
        <f t="shared" si="38"/>
        <v>0.63379710654512855</v>
      </c>
      <c r="M263" s="184">
        <f t="shared" si="38"/>
        <v>0.89474113525095533</v>
      </c>
      <c r="N263" s="184">
        <f t="shared" si="38"/>
        <v>0.97532341755108787</v>
      </c>
    </row>
    <row r="264" spans="2:14" s="143" customFormat="1" x14ac:dyDescent="0.3">
      <c r="B264" s="180"/>
      <c r="E264" s="183" t="s">
        <v>511</v>
      </c>
      <c r="F264" s="184">
        <f>F225</f>
        <v>3.9785632894919334E-2</v>
      </c>
      <c r="G264" s="184">
        <f t="shared" ref="G264:N264" si="39">G225</f>
        <v>9.7398570305352566E-2</v>
      </c>
      <c r="H264" s="184">
        <f t="shared" si="39"/>
        <v>0.19838860908517097</v>
      </c>
      <c r="I264" s="184">
        <f t="shared" si="39"/>
        <v>0.28554150085833846</v>
      </c>
      <c r="J264" s="184">
        <f t="shared" si="39"/>
        <v>0.39672377303885825</v>
      </c>
      <c r="K264" s="184">
        <f t="shared" si="39"/>
        <v>0.49676212606964598</v>
      </c>
      <c r="L264" s="184">
        <f t="shared" si="39"/>
        <v>0.66232988672164195</v>
      </c>
      <c r="M264" s="184">
        <f t="shared" si="39"/>
        <v>0.9040124676789314</v>
      </c>
      <c r="N264" s="184">
        <f t="shared" si="39"/>
        <v>1.0582532690782789</v>
      </c>
    </row>
    <row r="281" spans="5:10" x14ac:dyDescent="0.3">
      <c r="J281" s="185" t="s">
        <v>556</v>
      </c>
    </row>
    <row r="282" spans="5:10" x14ac:dyDescent="0.3">
      <c r="E282" s="198" t="s">
        <v>0</v>
      </c>
    </row>
  </sheetData>
  <mergeCells count="2">
    <mergeCell ref="B130:B197"/>
    <mergeCell ref="B199:B241"/>
  </mergeCells>
  <hyperlinks>
    <hyperlink ref="E282" location="OBSAH!A1" display="OBSAH" xr:uid="{4EAEBAD4-3773-43A0-A13C-A21C70298746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0B15-0CDD-408B-AD89-08608496B905}">
  <sheetPr>
    <tabColor theme="4" tint="0.39997558519241921"/>
  </sheetPr>
  <dimension ref="A2:L31"/>
  <sheetViews>
    <sheetView workbookViewId="0">
      <selection activeCell="A2" sqref="A2:D2"/>
    </sheetView>
  </sheetViews>
  <sheetFormatPr defaultColWidth="9.1796875" defaultRowHeight="14" x14ac:dyDescent="0.3"/>
  <cols>
    <col min="1" max="1" width="21.1796875" style="1" customWidth="1"/>
    <col min="2" max="2" width="9.54296875" style="14" customWidth="1"/>
    <col min="3" max="3" width="15.7265625" style="1" customWidth="1"/>
    <col min="4" max="4" width="25.54296875" style="1" customWidth="1"/>
    <col min="5" max="16384" width="9.1796875" style="1"/>
  </cols>
  <sheetData>
    <row r="2" spans="1:7" x14ac:dyDescent="0.3">
      <c r="A2" s="203" t="s">
        <v>413</v>
      </c>
      <c r="B2" s="203"/>
      <c r="C2" s="203"/>
      <c r="D2" s="203"/>
    </row>
    <row r="4" spans="1:7" ht="33.75" customHeight="1" x14ac:dyDescent="0.3">
      <c r="A4" s="4" t="s">
        <v>284</v>
      </c>
      <c r="B4" s="22" t="s">
        <v>399</v>
      </c>
      <c r="C4" s="159" t="s">
        <v>400</v>
      </c>
      <c r="D4" s="159" t="s">
        <v>401</v>
      </c>
    </row>
    <row r="5" spans="1:7" x14ac:dyDescent="0.3">
      <c r="A5" s="8" t="s">
        <v>229</v>
      </c>
      <c r="B5" s="160" t="s">
        <v>402</v>
      </c>
      <c r="C5" s="161">
        <v>51900</v>
      </c>
      <c r="D5" s="162">
        <v>1.5509999999999999</v>
      </c>
    </row>
    <row r="6" spans="1:7" x14ac:dyDescent="0.3">
      <c r="A6" s="8" t="s">
        <v>393</v>
      </c>
      <c r="B6" s="160" t="s">
        <v>403</v>
      </c>
      <c r="C6" s="161">
        <v>26700</v>
      </c>
      <c r="D6" s="162">
        <v>1.38</v>
      </c>
    </row>
    <row r="7" spans="1:7" x14ac:dyDescent="0.3">
      <c r="A7" s="8" t="s">
        <v>396</v>
      </c>
      <c r="B7" s="160" t="s">
        <v>404</v>
      </c>
      <c r="C7" s="161">
        <v>22500</v>
      </c>
      <c r="D7" s="162">
        <v>2.6240000000000001</v>
      </c>
    </row>
    <row r="8" spans="1:7" x14ac:dyDescent="0.3">
      <c r="A8" s="8" t="s">
        <v>394</v>
      </c>
      <c r="B8" s="160" t="s">
        <v>405</v>
      </c>
      <c r="C8" s="161">
        <v>21900</v>
      </c>
      <c r="D8" s="162">
        <v>1.7350000000000001</v>
      </c>
    </row>
    <row r="9" spans="1:7" x14ac:dyDescent="0.3">
      <c r="A9" s="8" t="s">
        <v>398</v>
      </c>
      <c r="B9" s="160" t="s">
        <v>406</v>
      </c>
      <c r="C9" s="161">
        <v>21300</v>
      </c>
      <c r="D9" s="162">
        <v>2.0030000000000001</v>
      </c>
    </row>
    <row r="10" spans="1:7" x14ac:dyDescent="0.3">
      <c r="A10" s="8" t="s">
        <v>395</v>
      </c>
      <c r="B10" s="160" t="s">
        <v>407</v>
      </c>
      <c r="C10" s="161">
        <v>20900</v>
      </c>
      <c r="D10" s="162">
        <v>1.589</v>
      </c>
    </row>
    <row r="11" spans="1:7" x14ac:dyDescent="0.3">
      <c r="A11" s="8" t="s">
        <v>397</v>
      </c>
      <c r="B11" s="160" t="s">
        <v>408</v>
      </c>
      <c r="C11" s="161">
        <v>20000</v>
      </c>
      <c r="D11" s="162">
        <v>1.8340000000000001</v>
      </c>
    </row>
    <row r="12" spans="1:7" x14ac:dyDescent="0.3">
      <c r="A12" s="10" t="s">
        <v>290</v>
      </c>
      <c r="B12" s="163" t="s">
        <v>409</v>
      </c>
      <c r="C12" s="164">
        <v>15500</v>
      </c>
      <c r="D12" s="165">
        <v>2.177</v>
      </c>
    </row>
    <row r="13" spans="1:7" x14ac:dyDescent="0.3">
      <c r="A13" s="205"/>
      <c r="B13" s="205"/>
      <c r="C13" s="205"/>
      <c r="D13" s="205"/>
    </row>
    <row r="14" spans="1:7" x14ac:dyDescent="0.3">
      <c r="A14" s="198" t="s">
        <v>0</v>
      </c>
      <c r="B14" s="1"/>
      <c r="E14" s="166"/>
      <c r="F14" s="166"/>
      <c r="G14" s="166"/>
    </row>
    <row r="17" spans="2:12" x14ac:dyDescent="0.3">
      <c r="F17" s="167"/>
      <c r="G17" s="167"/>
      <c r="H17" s="167"/>
    </row>
    <row r="19" spans="2:12" x14ac:dyDescent="0.3">
      <c r="L19" s="168" t="s">
        <v>410</v>
      </c>
    </row>
    <row r="31" spans="2:12" x14ac:dyDescent="0.3">
      <c r="B31" s="1"/>
    </row>
  </sheetData>
  <mergeCells count="2">
    <mergeCell ref="A13:D13"/>
    <mergeCell ref="A2:D2"/>
  </mergeCells>
  <hyperlinks>
    <hyperlink ref="A14" location="OBSAH!A1" display="OBSAH" xr:uid="{9B3F490A-83C0-4463-845C-1C9D7F49B333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80FD-5716-4A6D-BD54-E4CA293C5BAB}">
  <sheetPr>
    <tabColor theme="4" tint="0.39997558519241921"/>
  </sheetPr>
  <dimension ref="A1:BM109"/>
  <sheetViews>
    <sheetView topLeftCell="A47" workbookViewId="0">
      <selection activeCell="A48" sqref="A48"/>
    </sheetView>
  </sheetViews>
  <sheetFormatPr defaultColWidth="14.81640625" defaultRowHeight="14.5" x14ac:dyDescent="0.35"/>
  <cols>
    <col min="1" max="1" width="14.81640625" style="1"/>
    <col min="2" max="9" width="15" style="1" bestFit="1" customWidth="1"/>
    <col min="10" max="10" width="15.54296875" style="1" bestFit="1" customWidth="1"/>
    <col min="11" max="11" width="15" style="1" bestFit="1" customWidth="1"/>
    <col min="12" max="65" width="14.81640625" style="1"/>
  </cols>
  <sheetData>
    <row r="1" spans="1:65" s="55" customFormat="1" hidden="1" x14ac:dyDescent="0.35">
      <c r="A1" s="144" t="s">
        <v>564</v>
      </c>
      <c r="B1" s="145" t="s">
        <v>397</v>
      </c>
      <c r="C1" s="145" t="s">
        <v>229</v>
      </c>
      <c r="D1" s="145" t="s">
        <v>398</v>
      </c>
      <c r="E1" s="145" t="s">
        <v>395</v>
      </c>
      <c r="F1" s="145" t="s">
        <v>290</v>
      </c>
      <c r="G1" s="145" t="s">
        <v>394</v>
      </c>
      <c r="H1" s="145" t="s">
        <v>393</v>
      </c>
      <c r="I1" s="145" t="s">
        <v>396</v>
      </c>
      <c r="J1" s="157" t="s">
        <v>508</v>
      </c>
      <c r="K1" s="145" t="s">
        <v>429</v>
      </c>
      <c r="L1" s="14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idden="1" x14ac:dyDescent="0.35">
      <c r="A2" s="2" t="s">
        <v>565</v>
      </c>
      <c r="B2" s="84">
        <v>153818994.19004762</v>
      </c>
      <c r="C2" s="84">
        <v>7225240.2249999996</v>
      </c>
      <c r="D2" s="84">
        <v>221432044.45738095</v>
      </c>
      <c r="E2" s="84">
        <v>15080319.976714287</v>
      </c>
      <c r="F2" s="84">
        <v>360114096.68071425</v>
      </c>
      <c r="G2" s="84">
        <v>31830447.556714289</v>
      </c>
      <c r="H2" s="84">
        <v>23185389.261714287</v>
      </c>
      <c r="I2" s="84">
        <v>915200765.73171437</v>
      </c>
      <c r="J2" s="146">
        <v>1727887298.0800002</v>
      </c>
      <c r="K2" s="143">
        <v>0.11600287219690726</v>
      </c>
      <c r="L2" s="143"/>
    </row>
    <row r="3" spans="1:65" hidden="1" x14ac:dyDescent="0.35">
      <c r="A3" s="2" t="s">
        <v>566</v>
      </c>
      <c r="B3" s="84">
        <v>196969662.54055935</v>
      </c>
      <c r="C3" s="84">
        <v>65499422.348750003</v>
      </c>
      <c r="D3" s="84">
        <v>202735313.74005935</v>
      </c>
      <c r="E3" s="84">
        <v>158154369.47305945</v>
      </c>
      <c r="F3" s="84">
        <v>209269648.45089266</v>
      </c>
      <c r="G3" s="84">
        <v>166587461.99305946</v>
      </c>
      <c r="H3" s="84">
        <v>156736234.9497261</v>
      </c>
      <c r="I3" s="84">
        <v>159788413.15389279</v>
      </c>
      <c r="J3" s="146">
        <v>1315740526.6499991</v>
      </c>
      <c r="K3" s="143">
        <v>8.833312237833503E-2</v>
      </c>
      <c r="L3" s="143"/>
    </row>
    <row r="4" spans="1:65" hidden="1" x14ac:dyDescent="0.35">
      <c r="A4" s="2" t="s">
        <v>567</v>
      </c>
      <c r="B4" s="84">
        <v>170721197.55363095</v>
      </c>
      <c r="C4" s="84">
        <v>67496581.51303573</v>
      </c>
      <c r="D4" s="84">
        <v>173961112.70779765</v>
      </c>
      <c r="E4" s="84">
        <v>185075317.57613099</v>
      </c>
      <c r="F4" s="84">
        <v>113178624.58910713</v>
      </c>
      <c r="G4" s="84">
        <v>204953191.1502977</v>
      </c>
      <c r="H4" s="84">
        <v>113397257.56303568</v>
      </c>
      <c r="I4" s="84">
        <v>151124268.80696413</v>
      </c>
      <c r="J4" s="146">
        <v>1179907551.46</v>
      </c>
      <c r="K4" s="143">
        <v>7.9213884521444664E-2</v>
      </c>
      <c r="L4" s="143"/>
    </row>
    <row r="5" spans="1:65" hidden="1" x14ac:dyDescent="0.35">
      <c r="A5" s="2" t="s">
        <v>568</v>
      </c>
      <c r="B5" s="84">
        <v>102240689.54902379</v>
      </c>
      <c r="C5" s="84">
        <v>50064465.535333335</v>
      </c>
      <c r="D5" s="84">
        <v>125082951.4615238</v>
      </c>
      <c r="E5" s="84">
        <v>154384331.18819046</v>
      </c>
      <c r="F5" s="84">
        <v>140799793.75285712</v>
      </c>
      <c r="G5" s="84">
        <v>285941224.13369042</v>
      </c>
      <c r="H5" s="84">
        <v>67573530.323190466</v>
      </c>
      <c r="I5" s="84">
        <v>214117256.27619046</v>
      </c>
      <c r="J5" s="146">
        <v>1140204242.2199998</v>
      </c>
      <c r="K5" s="143">
        <v>7.6548376237032936E-2</v>
      </c>
      <c r="L5" s="143"/>
    </row>
    <row r="6" spans="1:65" hidden="1" x14ac:dyDescent="0.35">
      <c r="A6" s="2" t="s">
        <v>569</v>
      </c>
      <c r="B6" s="84">
        <v>105115877.33263096</v>
      </c>
      <c r="C6" s="84">
        <v>176797525.13201189</v>
      </c>
      <c r="D6" s="84">
        <v>132030855.34046432</v>
      </c>
      <c r="E6" s="84">
        <v>91533924.881797597</v>
      </c>
      <c r="F6" s="84">
        <v>104204783.49613097</v>
      </c>
      <c r="G6" s="84">
        <v>78326900.828464255</v>
      </c>
      <c r="H6" s="84">
        <v>94032953.930964306</v>
      </c>
      <c r="I6" s="84">
        <v>176026950.2875357</v>
      </c>
      <c r="J6" s="146">
        <v>958069771.23000014</v>
      </c>
      <c r="K6" s="143">
        <v>6.432065641735403E-2</v>
      </c>
      <c r="L6" s="143"/>
    </row>
    <row r="7" spans="1:65" hidden="1" x14ac:dyDescent="0.35">
      <c r="A7" s="2" t="s">
        <v>572</v>
      </c>
      <c r="B7" s="84">
        <v>117091938.83250001</v>
      </c>
      <c r="C7" s="84">
        <v>117091938.83250001</v>
      </c>
      <c r="D7" s="84">
        <v>117091938.83250001</v>
      </c>
      <c r="E7" s="84">
        <v>117091938.83250001</v>
      </c>
      <c r="F7" s="84">
        <v>117091938.83250001</v>
      </c>
      <c r="G7" s="84">
        <v>117091938.83250001</v>
      </c>
      <c r="H7" s="84">
        <v>117091938.83250001</v>
      </c>
      <c r="I7" s="84">
        <v>117091938.83250001</v>
      </c>
      <c r="J7" s="146">
        <v>936735510.65999997</v>
      </c>
      <c r="K7" s="143">
        <v>6.2888366530700401E-2</v>
      </c>
      <c r="L7" s="143"/>
    </row>
    <row r="8" spans="1:65" hidden="1" x14ac:dyDescent="0.35">
      <c r="A8" s="2" t="s">
        <v>573</v>
      </c>
      <c r="B8" s="84">
        <v>112851093.66303572</v>
      </c>
      <c r="C8" s="84">
        <v>7098597.7037499994</v>
      </c>
      <c r="D8" s="84">
        <v>118926835.66303571</v>
      </c>
      <c r="E8" s="84">
        <v>97463432.328035697</v>
      </c>
      <c r="F8" s="84">
        <v>149284024.37803563</v>
      </c>
      <c r="G8" s="84">
        <v>102400391.81803575</v>
      </c>
      <c r="H8" s="84">
        <v>72709552.51803568</v>
      </c>
      <c r="I8" s="84">
        <v>134616155.17803568</v>
      </c>
      <c r="J8" s="146">
        <v>795350083.24999976</v>
      </c>
      <c r="K8" s="143">
        <v>5.339636107144851E-2</v>
      </c>
      <c r="L8" s="143"/>
    </row>
    <row r="9" spans="1:65" hidden="1" x14ac:dyDescent="0.35">
      <c r="A9" s="2" t="s">
        <v>575</v>
      </c>
      <c r="B9" s="84">
        <v>113216550.31428571</v>
      </c>
      <c r="C9" s="84">
        <v>0</v>
      </c>
      <c r="D9" s="84">
        <v>97543412.974285722</v>
      </c>
      <c r="E9" s="84">
        <v>91616058.694285735</v>
      </c>
      <c r="F9" s="84">
        <v>117971048.16428573</v>
      </c>
      <c r="G9" s="84">
        <v>102399366.11428574</v>
      </c>
      <c r="H9" s="84">
        <v>91206826.194285706</v>
      </c>
      <c r="I9" s="84">
        <v>93854115.454285696</v>
      </c>
      <c r="J9" s="146">
        <v>707807377.91000009</v>
      </c>
      <c r="K9" s="143">
        <v>4.7519122856541911E-2</v>
      </c>
      <c r="L9" s="143"/>
    </row>
    <row r="10" spans="1:65" hidden="1" x14ac:dyDescent="0.35">
      <c r="A10" s="2" t="s">
        <v>576</v>
      </c>
      <c r="B10" s="84">
        <v>106268678.01161906</v>
      </c>
      <c r="C10" s="84">
        <v>127408788.36342856</v>
      </c>
      <c r="D10" s="84">
        <v>82149691.397571459</v>
      </c>
      <c r="E10" s="84">
        <v>65512264.729071431</v>
      </c>
      <c r="F10" s="84">
        <v>100456481.14657146</v>
      </c>
      <c r="G10" s="84">
        <v>69660000.198738113</v>
      </c>
      <c r="H10" s="84">
        <v>68570682.14476192</v>
      </c>
      <c r="I10" s="84">
        <v>71433020.728238091</v>
      </c>
      <c r="J10" s="146">
        <v>691459606.72000015</v>
      </c>
      <c r="K10" s="143">
        <v>4.6421604277543688E-2</v>
      </c>
      <c r="L10" s="143"/>
    </row>
    <row r="11" spans="1:65" hidden="1" x14ac:dyDescent="0.35">
      <c r="A11" s="2" t="s">
        <v>578</v>
      </c>
      <c r="B11" s="84">
        <v>93217672.460428581</v>
      </c>
      <c r="C11" s="84">
        <v>52436347.68900004</v>
      </c>
      <c r="D11" s="84">
        <v>62216124.513095252</v>
      </c>
      <c r="E11" s="84">
        <v>113144958.73042855</v>
      </c>
      <c r="F11" s="84">
        <v>120744925.6930953</v>
      </c>
      <c r="G11" s="84">
        <v>54268087.445428565</v>
      </c>
      <c r="H11" s="84">
        <v>62579202.496428594</v>
      </c>
      <c r="I11" s="84">
        <v>84629670.68209517</v>
      </c>
      <c r="J11" s="146">
        <v>643236989.71000004</v>
      </c>
      <c r="K11" s="143">
        <v>4.3184146554330276E-2</v>
      </c>
      <c r="L11" s="143"/>
    </row>
    <row r="12" spans="1:65" hidden="1" x14ac:dyDescent="0.35">
      <c r="A12" s="2" t="s">
        <v>570</v>
      </c>
      <c r="B12" s="84">
        <v>60740582.418214284</v>
      </c>
      <c r="C12" s="84">
        <v>137204780.57249999</v>
      </c>
      <c r="D12" s="84">
        <v>62533285.548214279</v>
      </c>
      <c r="E12" s="84">
        <v>62308337.45821429</v>
      </c>
      <c r="F12" s="84">
        <v>62702242.728214286</v>
      </c>
      <c r="G12" s="84">
        <v>64054128.273214288</v>
      </c>
      <c r="H12" s="84">
        <v>66361947.218214296</v>
      </c>
      <c r="I12" s="84">
        <v>64126612.803214289</v>
      </c>
      <c r="J12" s="146">
        <v>580031917.01999998</v>
      </c>
      <c r="K12" s="143">
        <v>3.8940831624241098E-2</v>
      </c>
      <c r="L12" s="143"/>
    </row>
    <row r="13" spans="1:65" hidden="1" x14ac:dyDescent="0.35">
      <c r="A13" s="2" t="s">
        <v>579</v>
      </c>
      <c r="B13" s="84">
        <v>77262642.285238117</v>
      </c>
      <c r="C13" s="84">
        <v>38528883.199999981</v>
      </c>
      <c r="D13" s="84">
        <v>86214466.405238092</v>
      </c>
      <c r="E13" s="84">
        <v>74329061.708571434</v>
      </c>
      <c r="F13" s="84">
        <v>92603508.795238048</v>
      </c>
      <c r="G13" s="84">
        <v>80815157.068571433</v>
      </c>
      <c r="H13" s="84">
        <v>39031919.358571425</v>
      </c>
      <c r="I13" s="84">
        <v>55582780.708571434</v>
      </c>
      <c r="J13" s="146">
        <v>544368419.52999997</v>
      </c>
      <c r="K13" s="143">
        <v>3.6546538810106617E-2</v>
      </c>
      <c r="L13" s="143"/>
    </row>
    <row r="14" spans="1:65" hidden="1" x14ac:dyDescent="0.35">
      <c r="A14" s="2" t="s">
        <v>580</v>
      </c>
      <c r="B14" s="84">
        <v>66947593.818750031</v>
      </c>
      <c r="C14" s="84">
        <v>61412714.842678577</v>
      </c>
      <c r="D14" s="84">
        <v>62605011.900178567</v>
      </c>
      <c r="E14" s="84">
        <v>60481318.912678607</v>
      </c>
      <c r="F14" s="84">
        <v>66155419.560178593</v>
      </c>
      <c r="G14" s="84">
        <v>60120371.652678579</v>
      </c>
      <c r="H14" s="84">
        <v>65918351.780178599</v>
      </c>
      <c r="I14" s="84">
        <v>60313373.712678567</v>
      </c>
      <c r="J14" s="146">
        <v>503954156.18000013</v>
      </c>
      <c r="K14" s="143">
        <v>3.3833300144869821E-2</v>
      </c>
      <c r="L14" s="143"/>
    </row>
    <row r="15" spans="1:65" hidden="1" x14ac:dyDescent="0.35">
      <c r="A15" s="2" t="s">
        <v>582</v>
      </c>
      <c r="B15" s="84">
        <v>0</v>
      </c>
      <c r="C15" s="84">
        <v>263173298.18000001</v>
      </c>
      <c r="D15" s="84">
        <v>105632496.68000001</v>
      </c>
      <c r="E15" s="84">
        <v>0</v>
      </c>
      <c r="F15" s="84">
        <v>13895932.690000001</v>
      </c>
      <c r="G15" s="84">
        <v>0</v>
      </c>
      <c r="H15" s="84">
        <v>0</v>
      </c>
      <c r="I15" s="84">
        <v>19166694.210000001</v>
      </c>
      <c r="J15" s="146">
        <v>401868421.75999999</v>
      </c>
      <c r="K15" s="143">
        <v>2.6979705922486458E-2</v>
      </c>
      <c r="L15" s="143"/>
    </row>
    <row r="16" spans="1:65" hidden="1" x14ac:dyDescent="0.35">
      <c r="A16" s="2" t="s">
        <v>584</v>
      </c>
      <c r="B16" s="84">
        <v>45252996.704345226</v>
      </c>
      <c r="C16" s="84">
        <v>32063311.686250016</v>
      </c>
      <c r="D16" s="84">
        <v>49830116.681011908</v>
      </c>
      <c r="E16" s="84">
        <v>42897940.824345224</v>
      </c>
      <c r="F16" s="84">
        <v>53624675.292678513</v>
      </c>
      <c r="G16" s="84">
        <v>39518965.909345217</v>
      </c>
      <c r="H16" s="84">
        <v>39132150.764345229</v>
      </c>
      <c r="I16" s="84">
        <v>48074510.817678563</v>
      </c>
      <c r="J16" s="146">
        <v>350394668.67999989</v>
      </c>
      <c r="K16" s="143">
        <v>2.3523980999530313E-2</v>
      </c>
      <c r="L16" s="143"/>
    </row>
    <row r="17" spans="1:12" hidden="1" x14ac:dyDescent="0.35">
      <c r="A17" s="2" t="s">
        <v>585</v>
      </c>
      <c r="B17" s="84">
        <v>40971694.729666665</v>
      </c>
      <c r="C17" s="84">
        <v>36126359.680000007</v>
      </c>
      <c r="D17" s="84">
        <v>40710315.874666661</v>
      </c>
      <c r="E17" s="84">
        <v>41130116.764999986</v>
      </c>
      <c r="F17" s="84">
        <v>42151631.876333311</v>
      </c>
      <c r="G17" s="84">
        <v>37772104.161333323</v>
      </c>
      <c r="H17" s="84">
        <v>40523261.661666654</v>
      </c>
      <c r="I17" s="84">
        <v>38776486.181333333</v>
      </c>
      <c r="J17" s="146">
        <v>318161970.92999995</v>
      </c>
      <c r="K17" s="143">
        <v>2.1360017226077267E-2</v>
      </c>
      <c r="L17" s="143"/>
    </row>
    <row r="18" spans="1:12" hidden="1" x14ac:dyDescent="0.35">
      <c r="A18" s="2" t="s">
        <v>586</v>
      </c>
      <c r="B18" s="84">
        <v>46044518.186607137</v>
      </c>
      <c r="C18" s="84">
        <v>20654982.193749998</v>
      </c>
      <c r="D18" s="84">
        <v>34244922.916607141</v>
      </c>
      <c r="E18" s="84">
        <v>36455403.816607147</v>
      </c>
      <c r="F18" s="84">
        <v>42819424.956607141</v>
      </c>
      <c r="G18" s="84">
        <v>41023528.756607138</v>
      </c>
      <c r="H18" s="84">
        <v>38612653.316607147</v>
      </c>
      <c r="I18" s="84">
        <v>35686717.856607147</v>
      </c>
      <c r="J18" s="146">
        <v>295542152</v>
      </c>
      <c r="K18" s="143">
        <v>1.9841420517038619E-2</v>
      </c>
      <c r="L18" s="143"/>
    </row>
    <row r="19" spans="1:12" hidden="1" x14ac:dyDescent="0.35">
      <c r="A19" s="2" t="s">
        <v>588</v>
      </c>
      <c r="B19" s="84">
        <v>33356066.375</v>
      </c>
      <c r="C19" s="84">
        <v>57169466.375000007</v>
      </c>
      <c r="D19" s="84">
        <v>36990866.375</v>
      </c>
      <c r="E19" s="84">
        <v>36723066.375</v>
      </c>
      <c r="F19" s="84">
        <v>37976266.375</v>
      </c>
      <c r="G19" s="84">
        <v>34188066.375</v>
      </c>
      <c r="H19" s="84">
        <v>35664866.375</v>
      </c>
      <c r="I19" s="84">
        <v>41052066.375</v>
      </c>
      <c r="J19" s="146">
        <v>313120731</v>
      </c>
      <c r="K19" s="143">
        <v>2.1021570203540816E-2</v>
      </c>
      <c r="L19" s="143"/>
    </row>
    <row r="20" spans="1:12" hidden="1" x14ac:dyDescent="0.35">
      <c r="A20" s="2" t="s">
        <v>590</v>
      </c>
      <c r="B20" s="84">
        <v>28858555.003333334</v>
      </c>
      <c r="C20" s="84">
        <v>22287924.437499996</v>
      </c>
      <c r="D20" s="84">
        <v>28435774.265000001</v>
      </c>
      <c r="E20" s="84">
        <v>22287924.437499996</v>
      </c>
      <c r="F20" s="84">
        <v>29476007.568333331</v>
      </c>
      <c r="G20" s="84">
        <v>23972443.659166664</v>
      </c>
      <c r="H20" s="84">
        <v>22497231.712499995</v>
      </c>
      <c r="I20" s="84">
        <v>29651058.976666667</v>
      </c>
      <c r="J20" s="146">
        <v>207466920.06</v>
      </c>
      <c r="K20" s="143">
        <v>1.3928430771815234E-2</v>
      </c>
      <c r="L20" s="143"/>
    </row>
    <row r="21" spans="1:12" hidden="1" x14ac:dyDescent="0.35">
      <c r="A21" s="2" t="s">
        <v>591</v>
      </c>
      <c r="B21" s="84">
        <v>26544426.780714292</v>
      </c>
      <c r="C21" s="84">
        <v>20150619.615000006</v>
      </c>
      <c r="D21" s="84">
        <v>26854535.565714296</v>
      </c>
      <c r="E21" s="84">
        <v>22691408.694047619</v>
      </c>
      <c r="F21" s="84">
        <v>28307277.422380973</v>
      </c>
      <c r="G21" s="84">
        <v>25019440.940714289</v>
      </c>
      <c r="H21" s="84">
        <v>25140670.007380951</v>
      </c>
      <c r="I21" s="84">
        <v>25396451.024047617</v>
      </c>
      <c r="J21" s="146">
        <v>200104830.05000004</v>
      </c>
      <c r="K21" s="143">
        <v>1.3434171923173236E-2</v>
      </c>
      <c r="L21" s="143"/>
    </row>
    <row r="22" spans="1:12" hidden="1" x14ac:dyDescent="0.35">
      <c r="A22" s="2" t="s">
        <v>593</v>
      </c>
      <c r="B22" s="84">
        <v>18554723.010000005</v>
      </c>
      <c r="C22" s="84">
        <v>0</v>
      </c>
      <c r="D22" s="84">
        <v>50762804.310000002</v>
      </c>
      <c r="E22" s="84">
        <v>15156886.950000001</v>
      </c>
      <c r="F22" s="84">
        <v>75495814.799999997</v>
      </c>
      <c r="G22" s="84">
        <v>7842931.5999999996</v>
      </c>
      <c r="H22" s="84">
        <v>10529680.739999998</v>
      </c>
      <c r="I22" s="84">
        <v>7408851.4799999986</v>
      </c>
      <c r="J22" s="146">
        <v>185751692.88999999</v>
      </c>
      <c r="K22" s="143">
        <v>1.2470564437056351E-2</v>
      </c>
      <c r="L22" s="143"/>
    </row>
    <row r="23" spans="1:12" hidden="1" x14ac:dyDescent="0.35">
      <c r="A23" s="2" t="s">
        <v>595</v>
      </c>
      <c r="B23" s="84">
        <v>23668661.882619038</v>
      </c>
      <c r="C23" s="84">
        <v>0</v>
      </c>
      <c r="D23" s="84">
        <v>30371697.635952387</v>
      </c>
      <c r="E23" s="84">
        <v>18173865.354285713</v>
      </c>
      <c r="F23" s="84">
        <v>34409475.880952358</v>
      </c>
      <c r="G23" s="84">
        <v>17371449.692285713</v>
      </c>
      <c r="H23" s="84">
        <v>17556229.456285711</v>
      </c>
      <c r="I23" s="84">
        <v>17724482.037619047</v>
      </c>
      <c r="J23" s="146">
        <v>159275861.93999997</v>
      </c>
      <c r="K23" s="143">
        <v>1.0693091775840239E-2</v>
      </c>
      <c r="L23" s="143"/>
    </row>
    <row r="24" spans="1:12" hidden="1" x14ac:dyDescent="0.35">
      <c r="A24" s="2" t="s">
        <v>571</v>
      </c>
      <c r="B24" s="84">
        <v>874089.47</v>
      </c>
      <c r="C24" s="84">
        <v>46582388.580833323</v>
      </c>
      <c r="D24" s="84">
        <v>573989.75499999989</v>
      </c>
      <c r="E24" s="84">
        <v>1160785.1216666666</v>
      </c>
      <c r="F24" s="84">
        <v>573989.75499999989</v>
      </c>
      <c r="G24" s="84">
        <v>36223924.347499996</v>
      </c>
      <c r="H24" s="84">
        <v>41079381.859166667</v>
      </c>
      <c r="I24" s="84">
        <v>19484576.050833337</v>
      </c>
      <c r="J24" s="146">
        <v>146553124.94</v>
      </c>
      <c r="K24" s="143">
        <v>9.8389422975462409E-3</v>
      </c>
      <c r="L24" s="143"/>
    </row>
    <row r="25" spans="1:12" hidden="1" x14ac:dyDescent="0.35">
      <c r="A25" s="2" t="s">
        <v>597</v>
      </c>
      <c r="B25" s="84">
        <v>31369196.521249995</v>
      </c>
      <c r="C25" s="84">
        <v>6388493.081249998</v>
      </c>
      <c r="D25" s="84">
        <v>9180989.7712499984</v>
      </c>
      <c r="E25" s="84">
        <v>18259191.52125001</v>
      </c>
      <c r="F25" s="84">
        <v>10535740.431249999</v>
      </c>
      <c r="G25" s="84">
        <v>9301803.8912499994</v>
      </c>
      <c r="H25" s="84">
        <v>19176031.051250007</v>
      </c>
      <c r="I25" s="84">
        <v>7416023.4012499992</v>
      </c>
      <c r="J25" s="146">
        <v>111627469.67</v>
      </c>
      <c r="K25" s="143">
        <v>7.494185015528493E-3</v>
      </c>
      <c r="L25" s="143"/>
    </row>
    <row r="26" spans="1:12" hidden="1" x14ac:dyDescent="0.35">
      <c r="A26" s="2" t="s">
        <v>598</v>
      </c>
      <c r="B26" s="84">
        <v>0</v>
      </c>
      <c r="C26" s="84">
        <v>104028846.20000008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146">
        <v>104028846.20000008</v>
      </c>
      <c r="K26" s="143">
        <v>6.9840463344685143E-3</v>
      </c>
      <c r="L26" s="143"/>
    </row>
    <row r="27" spans="1:12" hidden="1" x14ac:dyDescent="0.35">
      <c r="A27" s="2" t="s">
        <v>600</v>
      </c>
      <c r="B27" s="84">
        <v>12318781.766190479</v>
      </c>
      <c r="C27" s="84">
        <v>0</v>
      </c>
      <c r="D27" s="84">
        <v>12297318.037857145</v>
      </c>
      <c r="E27" s="84">
        <v>12303915.086190479</v>
      </c>
      <c r="F27" s="84">
        <v>12297318.037857145</v>
      </c>
      <c r="G27" s="84">
        <v>12303915.086190479</v>
      </c>
      <c r="H27" s="84">
        <v>12363172.672857145</v>
      </c>
      <c r="I27" s="84">
        <v>12291922.982857145</v>
      </c>
      <c r="J27" s="146">
        <v>86176343.670000017</v>
      </c>
      <c r="K27" s="143">
        <v>5.7855066081311793E-3</v>
      </c>
      <c r="L27" s="143"/>
    </row>
    <row r="28" spans="1:12" hidden="1" x14ac:dyDescent="0.35">
      <c r="A28" s="2" t="s">
        <v>601</v>
      </c>
      <c r="B28" s="84">
        <v>13512716.051666668</v>
      </c>
      <c r="C28" s="84">
        <v>6640490.6499999994</v>
      </c>
      <c r="D28" s="84">
        <v>8509616.9700000025</v>
      </c>
      <c r="E28" s="84">
        <v>15683534.650000002</v>
      </c>
      <c r="F28" s="84">
        <v>5312082.5966666667</v>
      </c>
      <c r="G28" s="84">
        <v>13520664.975</v>
      </c>
      <c r="H28" s="84">
        <v>11641961.759999998</v>
      </c>
      <c r="I28" s="84">
        <v>5648380.7666666666</v>
      </c>
      <c r="J28" s="146">
        <v>80469448.420000002</v>
      </c>
      <c r="K28" s="143">
        <v>5.4023703694062869E-3</v>
      </c>
      <c r="L28" s="143"/>
    </row>
    <row r="29" spans="1:12" hidden="1" x14ac:dyDescent="0.35">
      <c r="A29" s="2" t="s">
        <v>602</v>
      </c>
      <c r="B29" s="84">
        <v>14175104.079999998</v>
      </c>
      <c r="C29" s="84">
        <v>282594.77999999997</v>
      </c>
      <c r="D29" s="84">
        <v>10880439.264999999</v>
      </c>
      <c r="E29" s="84">
        <v>7055002.9299999997</v>
      </c>
      <c r="F29" s="84">
        <v>14029393.174999997</v>
      </c>
      <c r="G29" s="84">
        <v>5769457.5750000002</v>
      </c>
      <c r="H29" s="84">
        <v>4759784.2250000015</v>
      </c>
      <c r="I29" s="84">
        <v>7384772.6000000006</v>
      </c>
      <c r="J29" s="146">
        <v>64336548.629999995</v>
      </c>
      <c r="K29" s="143">
        <v>4.3192773259048836E-3</v>
      </c>
      <c r="L29" s="143"/>
    </row>
    <row r="30" spans="1:12" hidden="1" x14ac:dyDescent="0.35">
      <c r="A30" s="2" t="s">
        <v>605</v>
      </c>
      <c r="B30" s="84">
        <v>5380845.7662499994</v>
      </c>
      <c r="C30" s="84">
        <v>5380845.7662499994</v>
      </c>
      <c r="D30" s="84">
        <v>5380845.7662499994</v>
      </c>
      <c r="E30" s="84">
        <v>5380845.7662499994</v>
      </c>
      <c r="F30" s="84">
        <v>7228403.7062499998</v>
      </c>
      <c r="G30" s="84">
        <v>5380845.7662499994</v>
      </c>
      <c r="H30" s="84">
        <v>5380845.7662499994</v>
      </c>
      <c r="I30" s="84">
        <v>5380845.7662499994</v>
      </c>
      <c r="J30" s="146">
        <v>44894324.069999993</v>
      </c>
      <c r="K30" s="143">
        <v>3.0140105452743627E-3</v>
      </c>
      <c r="L30" s="143"/>
    </row>
    <row r="31" spans="1:12" hidden="1" x14ac:dyDescent="0.35">
      <c r="A31" s="2" t="s">
        <v>604</v>
      </c>
      <c r="B31" s="84">
        <v>4300902.4437500006</v>
      </c>
      <c r="C31" s="84">
        <v>4171978.9237500001</v>
      </c>
      <c r="D31" s="84">
        <v>4996412.673750001</v>
      </c>
      <c r="E31" s="84">
        <v>4625130.5837500002</v>
      </c>
      <c r="F31" s="84">
        <v>4432051.0737499995</v>
      </c>
      <c r="G31" s="84">
        <v>4270849.9337499999</v>
      </c>
      <c r="H31" s="84">
        <v>4261964.7737499997</v>
      </c>
      <c r="I31" s="84">
        <v>4438077.5437499993</v>
      </c>
      <c r="J31" s="146">
        <v>35497367.950000003</v>
      </c>
      <c r="K31" s="143">
        <v>2.3831395960871231E-3</v>
      </c>
      <c r="L31" s="143"/>
    </row>
    <row r="32" spans="1:12" hidden="1" x14ac:dyDescent="0.35">
      <c r="A32" s="2" t="s">
        <v>581</v>
      </c>
      <c r="B32" s="84">
        <v>11424952.386666663</v>
      </c>
      <c r="C32" s="84">
        <v>3461621.45</v>
      </c>
      <c r="D32" s="84">
        <v>3351495.7366666668</v>
      </c>
      <c r="E32" s="84">
        <v>1394026.32</v>
      </c>
      <c r="F32" s="84">
        <v>10409820.966666667</v>
      </c>
      <c r="G32" s="84">
        <v>2907490.9</v>
      </c>
      <c r="H32" s="84">
        <v>2136250.8199999998</v>
      </c>
      <c r="I32" s="84">
        <v>854622.32</v>
      </c>
      <c r="J32" s="146">
        <v>35940280.899999999</v>
      </c>
      <c r="K32" s="143">
        <v>2.4128748539307895E-3</v>
      </c>
      <c r="L32" s="143"/>
    </row>
    <row r="33" spans="1:12" hidden="1" x14ac:dyDescent="0.35">
      <c r="A33" s="2" t="s">
        <v>606</v>
      </c>
      <c r="B33" s="84">
        <v>0</v>
      </c>
      <c r="C33" s="84">
        <v>14473554.148333332</v>
      </c>
      <c r="D33" s="84">
        <v>0</v>
      </c>
      <c r="E33" s="84">
        <v>755684.45333333325</v>
      </c>
      <c r="F33" s="84">
        <v>0</v>
      </c>
      <c r="G33" s="84">
        <v>0</v>
      </c>
      <c r="H33" s="84">
        <v>10234935.748333333</v>
      </c>
      <c r="I33" s="84">
        <v>0</v>
      </c>
      <c r="J33" s="146">
        <v>25464174.349999998</v>
      </c>
      <c r="K33" s="143">
        <v>1.7095544171226666E-3</v>
      </c>
      <c r="L33" s="143"/>
    </row>
    <row r="34" spans="1:12" hidden="1" x14ac:dyDescent="0.35">
      <c r="A34" s="2" t="s">
        <v>607</v>
      </c>
      <c r="B34" s="84">
        <v>99639.679999999993</v>
      </c>
      <c r="C34" s="84">
        <v>160570.47</v>
      </c>
      <c r="D34" s="84">
        <v>80403.37</v>
      </c>
      <c r="E34" s="84">
        <v>633276.22000000009</v>
      </c>
      <c r="F34" s="84">
        <v>388750.10000000003</v>
      </c>
      <c r="G34" s="84">
        <v>536908.66999999993</v>
      </c>
      <c r="H34" s="84">
        <v>1186436.1099999999</v>
      </c>
      <c r="I34" s="84">
        <v>696732.34</v>
      </c>
      <c r="J34" s="146">
        <v>3782716.96</v>
      </c>
      <c r="K34" s="143">
        <v>2.5395523918460863E-4</v>
      </c>
      <c r="L34" s="143"/>
    </row>
    <row r="35" spans="1:12" hidden="1" x14ac:dyDescent="0.35">
      <c r="A35" s="2"/>
      <c r="B35" s="146">
        <v>1833171043.8080239</v>
      </c>
      <c r="C35" s="146">
        <v>1551462632.1759048</v>
      </c>
      <c r="D35" s="146">
        <v>2003608086.5910714</v>
      </c>
      <c r="E35" s="146">
        <v>1588943640.3589051</v>
      </c>
      <c r="F35" s="146">
        <v>2177940592.9725471</v>
      </c>
      <c r="G35" s="146">
        <v>1735373459.3050711</v>
      </c>
      <c r="H35" s="146">
        <v>1380273295.3919995</v>
      </c>
      <c r="I35" s="146">
        <v>2624438595.0864758</v>
      </c>
      <c r="J35" s="146">
        <v>14895211345.690001</v>
      </c>
    </row>
    <row r="36" spans="1:12" hidden="1" x14ac:dyDescent="0.35"/>
    <row r="37" spans="1:12" hidden="1" x14ac:dyDescent="0.35"/>
    <row r="38" spans="1:12" hidden="1" x14ac:dyDescent="0.35">
      <c r="A38" s="1" t="s">
        <v>564</v>
      </c>
      <c r="B38" s="1" t="s">
        <v>397</v>
      </c>
      <c r="C38" s="1" t="s">
        <v>229</v>
      </c>
      <c r="D38" s="1" t="s">
        <v>398</v>
      </c>
      <c r="E38" s="1" t="s">
        <v>395</v>
      </c>
      <c r="F38" s="1" t="s">
        <v>290</v>
      </c>
      <c r="G38" s="1" t="s">
        <v>394</v>
      </c>
      <c r="H38" s="1" t="s">
        <v>393</v>
      </c>
      <c r="I38" s="1" t="s">
        <v>396</v>
      </c>
    </row>
    <row r="39" spans="1:12" hidden="1" x14ac:dyDescent="0.35">
      <c r="A39" s="1" t="s">
        <v>565</v>
      </c>
      <c r="B39" s="84">
        <v>153818994.19004762</v>
      </c>
      <c r="C39" s="84">
        <v>7225240.2249999996</v>
      </c>
      <c r="D39" s="84">
        <v>221432044.45738095</v>
      </c>
      <c r="E39" s="84">
        <v>15080319.976714287</v>
      </c>
      <c r="F39" s="84">
        <v>360114096.68071425</v>
      </c>
      <c r="G39" s="84">
        <v>31830447.556714289</v>
      </c>
      <c r="H39" s="84">
        <v>23185389.261714287</v>
      </c>
      <c r="I39" s="84">
        <v>915200765.73171437</v>
      </c>
    </row>
    <row r="40" spans="1:12" hidden="1" x14ac:dyDescent="0.35">
      <c r="A40" s="1" t="s">
        <v>566</v>
      </c>
      <c r="B40" s="84">
        <v>196969662.54055935</v>
      </c>
      <c r="C40" s="84">
        <v>65499422.348750003</v>
      </c>
      <c r="D40" s="84">
        <v>202735313.74005935</v>
      </c>
      <c r="E40" s="84">
        <v>158154369.47305945</v>
      </c>
      <c r="F40" s="84">
        <v>209269648.45089266</v>
      </c>
      <c r="G40" s="84">
        <v>166587461.99305946</v>
      </c>
      <c r="H40" s="84">
        <v>156736234.9497261</v>
      </c>
      <c r="I40" s="84">
        <v>159788413.15389279</v>
      </c>
    </row>
    <row r="41" spans="1:12" hidden="1" x14ac:dyDescent="0.35">
      <c r="A41" s="1" t="s">
        <v>567</v>
      </c>
      <c r="B41" s="84">
        <v>170721197.55363095</v>
      </c>
      <c r="C41" s="84">
        <v>67496581.51303573</v>
      </c>
      <c r="D41" s="84">
        <v>173961112.70779765</v>
      </c>
      <c r="E41" s="84">
        <v>185075317.57613099</v>
      </c>
      <c r="F41" s="84">
        <v>113178624.58910713</v>
      </c>
      <c r="G41" s="84">
        <v>204953191.1502977</v>
      </c>
      <c r="H41" s="84">
        <v>113397257.56303568</v>
      </c>
      <c r="I41" s="84">
        <v>151124268.80696413</v>
      </c>
    </row>
    <row r="42" spans="1:12" hidden="1" x14ac:dyDescent="0.35">
      <c r="A42" s="1" t="s">
        <v>568</v>
      </c>
      <c r="B42" s="84">
        <v>102240689.54902379</v>
      </c>
      <c r="C42" s="84">
        <v>50064465.535333335</v>
      </c>
      <c r="D42" s="84">
        <v>125082951.4615238</v>
      </c>
      <c r="E42" s="84">
        <v>154384331.18819046</v>
      </c>
      <c r="F42" s="84">
        <v>140799793.75285712</v>
      </c>
      <c r="G42" s="84">
        <v>285941224.13369042</v>
      </c>
      <c r="H42" s="84">
        <v>67573530.323190466</v>
      </c>
      <c r="I42" s="84">
        <v>214117256.27619046</v>
      </c>
    </row>
    <row r="43" spans="1:12" hidden="1" x14ac:dyDescent="0.35">
      <c r="A43" s="1" t="s">
        <v>569</v>
      </c>
      <c r="B43" s="84">
        <v>105115877.33263096</v>
      </c>
      <c r="C43" s="84">
        <v>176797525.13201189</v>
      </c>
      <c r="D43" s="84">
        <v>132030855.34046432</v>
      </c>
      <c r="E43" s="84">
        <v>91533924.881797597</v>
      </c>
      <c r="F43" s="84">
        <v>104204783.49613097</v>
      </c>
      <c r="G43" s="84">
        <v>78326900.828464255</v>
      </c>
      <c r="H43" s="84">
        <v>94032953.930964306</v>
      </c>
      <c r="I43" s="84">
        <v>176026950.2875357</v>
      </c>
    </row>
    <row r="44" spans="1:12" hidden="1" x14ac:dyDescent="0.35">
      <c r="A44" s="1" t="s">
        <v>572</v>
      </c>
      <c r="B44" s="84">
        <v>117091938.83250001</v>
      </c>
      <c r="C44" s="84">
        <v>117091938.83250001</v>
      </c>
      <c r="D44" s="84">
        <v>117091938.83250001</v>
      </c>
      <c r="E44" s="84">
        <v>117091938.83250001</v>
      </c>
      <c r="F44" s="84">
        <v>117091938.83250001</v>
      </c>
      <c r="G44" s="84">
        <v>117091938.83250001</v>
      </c>
      <c r="H44" s="84">
        <v>117091938.83250001</v>
      </c>
      <c r="I44" s="84">
        <v>117091938.83250001</v>
      </c>
    </row>
    <row r="45" spans="1:12" hidden="1" x14ac:dyDescent="0.35">
      <c r="A45" s="1" t="s">
        <v>573</v>
      </c>
      <c r="B45" s="84">
        <v>112851093.66303572</v>
      </c>
      <c r="C45" s="84">
        <v>7098597.7037499994</v>
      </c>
      <c r="D45" s="84">
        <v>118926835.66303571</v>
      </c>
      <c r="E45" s="84">
        <v>97463432.328035697</v>
      </c>
      <c r="F45" s="84">
        <v>149284024.37803563</v>
      </c>
      <c r="G45" s="84">
        <v>102400391.81803575</v>
      </c>
      <c r="H45" s="84">
        <v>72709552.51803568</v>
      </c>
      <c r="I45" s="84">
        <v>134616155.17803568</v>
      </c>
    </row>
    <row r="46" spans="1:12" hidden="1" x14ac:dyDescent="0.35"/>
    <row r="48" spans="1:12" x14ac:dyDescent="0.35">
      <c r="A48" s="2" t="s">
        <v>457</v>
      </c>
    </row>
    <row r="50" spans="1:13" ht="42" x14ac:dyDescent="0.35">
      <c r="A50" s="22" t="s">
        <v>564</v>
      </c>
      <c r="B50" s="22" t="s">
        <v>565</v>
      </c>
      <c r="C50" s="22" t="s">
        <v>566</v>
      </c>
      <c r="D50" s="22" t="s">
        <v>567</v>
      </c>
      <c r="E50" s="22" t="s">
        <v>568</v>
      </c>
      <c r="F50" s="22" t="s">
        <v>569</v>
      </c>
      <c r="G50" s="22" t="s">
        <v>563</v>
      </c>
    </row>
    <row r="51" spans="1:13" x14ac:dyDescent="0.35">
      <c r="A51" s="147" t="s">
        <v>404</v>
      </c>
      <c r="B51" s="148">
        <v>915200765.73171437</v>
      </c>
      <c r="C51" s="148">
        <v>159788413.15389279</v>
      </c>
      <c r="D51" s="148">
        <v>151124268.80696413</v>
      </c>
      <c r="E51" s="148">
        <v>214117256.27619046</v>
      </c>
      <c r="F51" s="148">
        <v>176026950.2875357</v>
      </c>
      <c r="G51" s="149">
        <v>1616257654.2562976</v>
      </c>
    </row>
    <row r="52" spans="1:13" x14ac:dyDescent="0.35">
      <c r="A52" s="150" t="s">
        <v>409</v>
      </c>
      <c r="B52" s="151">
        <v>360114096.68071425</v>
      </c>
      <c r="C52" s="151">
        <v>209269648.45089266</v>
      </c>
      <c r="D52" s="151">
        <v>113178624.58910713</v>
      </c>
      <c r="E52" s="151">
        <v>140799793.75285712</v>
      </c>
      <c r="F52" s="151">
        <v>104204783.49613097</v>
      </c>
      <c r="G52" s="152">
        <v>927566946.96970212</v>
      </c>
    </row>
    <row r="53" spans="1:13" x14ac:dyDescent="0.35">
      <c r="A53" s="147" t="s">
        <v>406</v>
      </c>
      <c r="B53" s="148">
        <v>221432044.45738095</v>
      </c>
      <c r="C53" s="148">
        <v>202735313.74005935</v>
      </c>
      <c r="D53" s="148">
        <v>173961112.70779765</v>
      </c>
      <c r="E53" s="148">
        <v>125082951.4615238</v>
      </c>
      <c r="F53" s="148">
        <v>132030855.34046432</v>
      </c>
      <c r="G53" s="149">
        <v>855242277.70722604</v>
      </c>
    </row>
    <row r="54" spans="1:13" x14ac:dyDescent="0.35">
      <c r="A54" s="150" t="s">
        <v>405</v>
      </c>
      <c r="B54" s="151">
        <v>31830447.556714289</v>
      </c>
      <c r="C54" s="151">
        <v>166587461.99305946</v>
      </c>
      <c r="D54" s="151">
        <v>204953191.1502977</v>
      </c>
      <c r="E54" s="151">
        <v>285941224.13369042</v>
      </c>
      <c r="F54" s="151">
        <v>78326900.828464255</v>
      </c>
      <c r="G54" s="152">
        <v>767639225.6622262</v>
      </c>
    </row>
    <row r="55" spans="1:13" x14ac:dyDescent="0.35">
      <c r="A55" s="147" t="s">
        <v>408</v>
      </c>
      <c r="B55" s="148">
        <v>153818994.19004762</v>
      </c>
      <c r="C55" s="148">
        <v>196969662.54055935</v>
      </c>
      <c r="D55" s="148">
        <v>170721197.55363095</v>
      </c>
      <c r="E55" s="148">
        <v>102240689.54902379</v>
      </c>
      <c r="F55" s="148">
        <v>105115877.33263096</v>
      </c>
      <c r="G55" s="149">
        <v>728866421.16589272</v>
      </c>
    </row>
    <row r="56" spans="1:13" x14ac:dyDescent="0.35">
      <c r="A56" s="150" t="s">
        <v>407</v>
      </c>
      <c r="B56" s="151">
        <v>15080319.976714287</v>
      </c>
      <c r="C56" s="151">
        <v>158154369.47305945</v>
      </c>
      <c r="D56" s="151">
        <v>185075317.57613099</v>
      </c>
      <c r="E56" s="151">
        <v>154384331.18819046</v>
      </c>
      <c r="F56" s="151">
        <v>91533924.881797597</v>
      </c>
      <c r="G56" s="152">
        <v>604228263.09589279</v>
      </c>
    </row>
    <row r="57" spans="1:13" x14ac:dyDescent="0.35">
      <c r="A57" s="147" t="s">
        <v>403</v>
      </c>
      <c r="B57" s="148">
        <v>23185389.261714287</v>
      </c>
      <c r="C57" s="148">
        <v>156736234.9497261</v>
      </c>
      <c r="D57" s="148">
        <v>113397257.56303568</v>
      </c>
      <c r="E57" s="148">
        <v>67573530.323190466</v>
      </c>
      <c r="F57" s="148">
        <v>94032953.930964306</v>
      </c>
      <c r="G57" s="149">
        <v>454925366.02863079</v>
      </c>
    </row>
    <row r="58" spans="1:13" x14ac:dyDescent="0.35">
      <c r="A58" s="153" t="s">
        <v>402</v>
      </c>
      <c r="B58" s="154">
        <v>7225240.2249999996</v>
      </c>
      <c r="C58" s="154">
        <v>65499422.348750003</v>
      </c>
      <c r="D58" s="154">
        <v>67496581.51303573</v>
      </c>
      <c r="E58" s="154">
        <v>50064465.535333335</v>
      </c>
      <c r="F58" s="154">
        <v>176797525.13201189</v>
      </c>
      <c r="G58" s="155">
        <v>367083234.75413096</v>
      </c>
    </row>
    <row r="60" spans="1:13" x14ac:dyDescent="0.35">
      <c r="A60" s="198" t="s">
        <v>0</v>
      </c>
      <c r="B60" s="158"/>
    </row>
    <row r="62" spans="1:13" x14ac:dyDescent="0.35">
      <c r="M62" s="85" t="s">
        <v>509</v>
      </c>
    </row>
    <row r="75" spans="6:6" x14ac:dyDescent="0.35">
      <c r="F75"/>
    </row>
    <row r="109" ht="45.75" customHeight="1" x14ac:dyDescent="0.35"/>
  </sheetData>
  <hyperlinks>
    <hyperlink ref="A60" location="OBSAH!A1" display="OBSAH" xr:uid="{9C991393-9DA2-4E86-9A06-9442D0AC53C9}"/>
  </hyperlink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111B-01C3-431C-ACB1-D74F0D657B33}">
  <sheetPr>
    <tabColor theme="4" tint="0.39997558519241921"/>
  </sheetPr>
  <dimension ref="A1:M112"/>
  <sheetViews>
    <sheetView topLeftCell="A49" workbookViewId="0">
      <selection activeCell="A50" sqref="A50"/>
    </sheetView>
  </sheetViews>
  <sheetFormatPr defaultColWidth="8.7265625" defaultRowHeight="14" x14ac:dyDescent="0.3"/>
  <cols>
    <col min="1" max="1" width="14.453125" style="1" customWidth="1"/>
    <col min="2" max="7" width="15.1796875" style="1" customWidth="1"/>
    <col min="8" max="9" width="17.81640625" style="43" bestFit="1" customWidth="1"/>
    <col min="10" max="10" width="19.1796875" style="43" bestFit="1" customWidth="1"/>
    <col min="11" max="16384" width="8.7265625" style="43"/>
  </cols>
  <sheetData>
    <row r="1" spans="1:13" hidden="1" x14ac:dyDescent="0.3"/>
    <row r="2" spans="1:13" hidden="1" x14ac:dyDescent="0.3"/>
    <row r="3" spans="1:13" hidden="1" x14ac:dyDescent="0.3"/>
    <row r="4" spans="1:13" s="44" customFormat="1" hidden="1" x14ac:dyDescent="0.3">
      <c r="A4" s="144" t="s">
        <v>564</v>
      </c>
      <c r="B4" s="145" t="s">
        <v>397</v>
      </c>
      <c r="C4" s="145" t="s">
        <v>229</v>
      </c>
      <c r="D4" s="145" t="s">
        <v>398</v>
      </c>
      <c r="E4" s="145" t="s">
        <v>395</v>
      </c>
      <c r="F4" s="145" t="s">
        <v>290</v>
      </c>
      <c r="G4" s="145" t="s">
        <v>394</v>
      </c>
      <c r="H4" s="59" t="s">
        <v>393</v>
      </c>
      <c r="I4" s="59" t="s">
        <v>396</v>
      </c>
      <c r="J4" s="56" t="s">
        <v>508</v>
      </c>
      <c r="K4" s="59" t="s">
        <v>469</v>
      </c>
      <c r="L4" s="59"/>
      <c r="M4" s="59"/>
    </row>
    <row r="5" spans="1:13" hidden="1" x14ac:dyDescent="0.3">
      <c r="A5" s="2" t="s">
        <v>567</v>
      </c>
      <c r="B5" s="84">
        <v>162894542.44738096</v>
      </c>
      <c r="C5" s="84">
        <v>59669926.406785734</v>
      </c>
      <c r="D5" s="84">
        <v>166134457.60154766</v>
      </c>
      <c r="E5" s="84">
        <v>154142666.44488099</v>
      </c>
      <c r="F5" s="84">
        <v>105351969.48285711</v>
      </c>
      <c r="G5" s="84">
        <v>174020540.01904765</v>
      </c>
      <c r="H5" s="58">
        <v>105570602.45678569</v>
      </c>
      <c r="I5" s="58">
        <v>143297613.70071411</v>
      </c>
      <c r="J5" s="60">
        <v>1071082318.5599998</v>
      </c>
      <c r="K5" s="57">
        <v>0.26785637962654812</v>
      </c>
      <c r="L5" s="57"/>
      <c r="M5" s="57"/>
    </row>
    <row r="6" spans="1:13" hidden="1" x14ac:dyDescent="0.3">
      <c r="A6" s="2" t="s">
        <v>569</v>
      </c>
      <c r="B6" s="84">
        <v>95335783.222095251</v>
      </c>
      <c r="C6" s="84">
        <v>97725260.290761888</v>
      </c>
      <c r="D6" s="84">
        <v>122250761.22992858</v>
      </c>
      <c r="E6" s="84">
        <v>81753830.771261886</v>
      </c>
      <c r="F6" s="84">
        <v>94424689.385595247</v>
      </c>
      <c r="G6" s="84">
        <v>68546806.717928559</v>
      </c>
      <c r="H6" s="58">
        <v>84252859.820428595</v>
      </c>
      <c r="I6" s="58">
        <v>154296805.722</v>
      </c>
      <c r="J6" s="60">
        <v>798586797.15999997</v>
      </c>
      <c r="K6" s="57">
        <v>0.19971067078431615</v>
      </c>
      <c r="L6" s="57"/>
      <c r="M6" s="57"/>
    </row>
    <row r="7" spans="1:13" hidden="1" x14ac:dyDescent="0.3">
      <c r="A7" s="2" t="s">
        <v>573</v>
      </c>
      <c r="B7" s="84">
        <v>85075666.484999999</v>
      </c>
      <c r="C7" s="84">
        <v>0</v>
      </c>
      <c r="D7" s="84">
        <v>91151408.48499997</v>
      </c>
      <c r="E7" s="84">
        <v>69688005.149999991</v>
      </c>
      <c r="F7" s="84">
        <v>121508597.19999997</v>
      </c>
      <c r="G7" s="84">
        <v>74624964.639999986</v>
      </c>
      <c r="H7" s="58">
        <v>44934125.340000026</v>
      </c>
      <c r="I7" s="58">
        <v>106840728.00000004</v>
      </c>
      <c r="J7" s="60">
        <v>593823495.29999995</v>
      </c>
      <c r="K7" s="57">
        <v>0.14850344257581014</v>
      </c>
      <c r="L7" s="57"/>
      <c r="M7" s="57"/>
    </row>
    <row r="8" spans="1:13" hidden="1" x14ac:dyDescent="0.3">
      <c r="A8" s="2" t="s">
        <v>578</v>
      </c>
      <c r="B8" s="84">
        <v>40159158.324000001</v>
      </c>
      <c r="C8" s="84">
        <v>12651073.894000001</v>
      </c>
      <c r="D8" s="84">
        <v>36339317.326666668</v>
      </c>
      <c r="E8" s="84">
        <v>61368402.284000002</v>
      </c>
      <c r="F8" s="84">
        <v>46815273.00666666</v>
      </c>
      <c r="G8" s="84">
        <v>11479835.409000002</v>
      </c>
      <c r="H8" s="58">
        <v>19094099.009999998</v>
      </c>
      <c r="I8" s="58">
        <v>31478384.335666671</v>
      </c>
      <c r="J8" s="60">
        <v>259385543.59000003</v>
      </c>
      <c r="K8" s="57">
        <v>6.4867164203485622E-2</v>
      </c>
      <c r="L8" s="57"/>
      <c r="M8" s="57"/>
    </row>
    <row r="9" spans="1:13" hidden="1" x14ac:dyDescent="0.3">
      <c r="A9" s="2" t="s">
        <v>590</v>
      </c>
      <c r="B9" s="84">
        <v>28858555.003333334</v>
      </c>
      <c r="C9" s="84">
        <v>22287924.437499996</v>
      </c>
      <c r="D9" s="84">
        <v>28435774.265000001</v>
      </c>
      <c r="E9" s="84">
        <v>22287924.437499996</v>
      </c>
      <c r="F9" s="84">
        <v>29476007.568333331</v>
      </c>
      <c r="G9" s="84">
        <v>23972443.659166664</v>
      </c>
      <c r="H9" s="58">
        <v>22497231.712499995</v>
      </c>
      <c r="I9" s="58">
        <v>29651058.976666667</v>
      </c>
      <c r="J9" s="60">
        <v>207466920.06</v>
      </c>
      <c r="K9" s="57">
        <v>5.1883349334208136E-2</v>
      </c>
      <c r="L9" s="57"/>
      <c r="M9" s="57"/>
    </row>
    <row r="10" spans="1:13" hidden="1" x14ac:dyDescent="0.3">
      <c r="A10" s="2" t="s">
        <v>593</v>
      </c>
      <c r="B10" s="84">
        <v>12621077.899999997</v>
      </c>
      <c r="C10" s="84">
        <v>0</v>
      </c>
      <c r="D10" s="84">
        <v>44829159.200000003</v>
      </c>
      <c r="E10" s="84">
        <v>9223241.839999998</v>
      </c>
      <c r="F10" s="84">
        <v>69562169.690000013</v>
      </c>
      <c r="G10" s="84">
        <v>1909286.49</v>
      </c>
      <c r="H10" s="58">
        <v>4596035.6300000008</v>
      </c>
      <c r="I10" s="58">
        <v>1475206.3699999999</v>
      </c>
      <c r="J10" s="60">
        <v>144216177.12</v>
      </c>
      <c r="K10" s="57">
        <v>3.6065596843087369E-2</v>
      </c>
      <c r="L10" s="57"/>
      <c r="M10" s="57"/>
    </row>
    <row r="11" spans="1:13" hidden="1" x14ac:dyDescent="0.3">
      <c r="A11" s="2" t="s">
        <v>571</v>
      </c>
      <c r="B11" s="84">
        <v>300099.71500000003</v>
      </c>
      <c r="C11" s="84">
        <v>45996447.093333326</v>
      </c>
      <c r="D11" s="84">
        <v>0</v>
      </c>
      <c r="E11" s="84">
        <v>586795.36666666658</v>
      </c>
      <c r="F11" s="84">
        <v>0</v>
      </c>
      <c r="G11" s="84">
        <v>35637982.859999999</v>
      </c>
      <c r="H11" s="58">
        <v>40493440.37166667</v>
      </c>
      <c r="I11" s="58">
        <v>18898634.563333336</v>
      </c>
      <c r="J11" s="60">
        <v>141913399.97</v>
      </c>
      <c r="K11" s="57">
        <v>3.5489718089608359E-2</v>
      </c>
      <c r="L11" s="57"/>
      <c r="M11" s="57"/>
    </row>
    <row r="12" spans="1:13" hidden="1" x14ac:dyDescent="0.3">
      <c r="A12" s="2" t="s">
        <v>575</v>
      </c>
      <c r="B12" s="84">
        <v>31538315.470000014</v>
      </c>
      <c r="C12" s="84">
        <v>0</v>
      </c>
      <c r="D12" s="84">
        <v>15865178.129999999</v>
      </c>
      <c r="E12" s="84">
        <v>9937823.8499999978</v>
      </c>
      <c r="F12" s="84">
        <v>36292813.320000008</v>
      </c>
      <c r="G12" s="84">
        <v>20721131.27</v>
      </c>
      <c r="H12" s="58">
        <v>9528591.3500000015</v>
      </c>
      <c r="I12" s="58">
        <v>12175880.610000003</v>
      </c>
      <c r="J12" s="60">
        <v>136059734.00000003</v>
      </c>
      <c r="K12" s="57">
        <v>3.4025832684072659E-2</v>
      </c>
      <c r="L12" s="57"/>
      <c r="M12" s="57"/>
    </row>
    <row r="13" spans="1:13" hidden="1" x14ac:dyDescent="0.3">
      <c r="A13" s="2" t="s">
        <v>597</v>
      </c>
      <c r="B13" s="84">
        <v>31106400.636249993</v>
      </c>
      <c r="C13" s="84">
        <v>6125697.1962499982</v>
      </c>
      <c r="D13" s="84">
        <v>8918193.8862500004</v>
      </c>
      <c r="E13" s="84">
        <v>17996395.636250008</v>
      </c>
      <c r="F13" s="84">
        <v>10272944.546249999</v>
      </c>
      <c r="G13" s="84">
        <v>9039008.0062499996</v>
      </c>
      <c r="H13" s="58">
        <v>18913235.166250005</v>
      </c>
      <c r="I13" s="58">
        <v>7153227.5162499994</v>
      </c>
      <c r="J13" s="60">
        <v>109525102.58999999</v>
      </c>
      <c r="K13" s="57">
        <v>2.7390049251700226E-2</v>
      </c>
      <c r="L13" s="57"/>
      <c r="M13" s="57"/>
    </row>
    <row r="14" spans="1:13" hidden="1" x14ac:dyDescent="0.3">
      <c r="A14" s="2" t="s">
        <v>580</v>
      </c>
      <c r="B14" s="84">
        <v>14935947.282500006</v>
      </c>
      <c r="C14" s="84">
        <v>14585222.453928577</v>
      </c>
      <c r="D14" s="84">
        <v>10593365.363928566</v>
      </c>
      <c r="E14" s="84">
        <v>13653826.523928562</v>
      </c>
      <c r="F14" s="84">
        <v>14143773.023928579</v>
      </c>
      <c r="G14" s="84">
        <v>13292879.263928574</v>
      </c>
      <c r="H14" s="58">
        <v>13906705.243928568</v>
      </c>
      <c r="I14" s="58">
        <v>13485881.323928583</v>
      </c>
      <c r="J14" s="60">
        <v>108597600.48</v>
      </c>
      <c r="K14" s="57">
        <v>2.7158099425831951E-2</v>
      </c>
      <c r="L14" s="57"/>
      <c r="M14" s="57"/>
    </row>
    <row r="15" spans="1:13" hidden="1" x14ac:dyDescent="0.3">
      <c r="A15" s="2" t="s">
        <v>584</v>
      </c>
      <c r="B15" s="84">
        <v>14216603.995238097</v>
      </c>
      <c r="C15" s="84">
        <v>3575554.439999999</v>
      </c>
      <c r="D15" s="84">
        <v>18793723.971904777</v>
      </c>
      <c r="E15" s="84">
        <v>11861548.115238098</v>
      </c>
      <c r="F15" s="84">
        <v>19790517.443571441</v>
      </c>
      <c r="G15" s="84">
        <v>8482573.2002380993</v>
      </c>
      <c r="H15" s="58">
        <v>8095758.0552380932</v>
      </c>
      <c r="I15" s="58">
        <v>17038118.108571425</v>
      </c>
      <c r="J15" s="60">
        <v>101854397.33000004</v>
      </c>
      <c r="K15" s="57">
        <v>2.5471758468141925E-2</v>
      </c>
      <c r="L15" s="57"/>
      <c r="M15" s="57"/>
    </row>
    <row r="16" spans="1:13" hidden="1" x14ac:dyDescent="0.3">
      <c r="A16" s="2" t="s">
        <v>602</v>
      </c>
      <c r="B16" s="84">
        <v>14175104.079999998</v>
      </c>
      <c r="C16" s="84">
        <v>282594.77999999997</v>
      </c>
      <c r="D16" s="84">
        <v>10880439.264999999</v>
      </c>
      <c r="E16" s="84">
        <v>7055002.9299999997</v>
      </c>
      <c r="F16" s="84">
        <v>14029393.174999997</v>
      </c>
      <c r="G16" s="84">
        <v>5769457.5750000002</v>
      </c>
      <c r="H16" s="58">
        <v>4759784.2250000015</v>
      </c>
      <c r="I16" s="58">
        <v>7384772.6000000006</v>
      </c>
      <c r="J16" s="60">
        <v>64336548.629999995</v>
      </c>
      <c r="K16" s="57">
        <v>1.6089290893035874E-2</v>
      </c>
      <c r="L16" s="57"/>
      <c r="M16" s="57"/>
    </row>
    <row r="17" spans="1:13" hidden="1" x14ac:dyDescent="0.3">
      <c r="A17" s="2" t="s">
        <v>585</v>
      </c>
      <c r="B17" s="84">
        <v>7558479.9368095212</v>
      </c>
      <c r="C17" s="84">
        <v>5029849.2899999972</v>
      </c>
      <c r="D17" s="84">
        <v>7297101.0818095217</v>
      </c>
      <c r="E17" s="84">
        <v>7716901.9721428538</v>
      </c>
      <c r="F17" s="84">
        <v>8738417.0834761951</v>
      </c>
      <c r="G17" s="84">
        <v>4358889.3684761887</v>
      </c>
      <c r="H17" s="58">
        <v>7110046.8688095212</v>
      </c>
      <c r="I17" s="58">
        <v>5363271.3884761902</v>
      </c>
      <c r="J17" s="60">
        <v>53172956.989999995</v>
      </c>
      <c r="K17" s="57">
        <v>1.3297498713757086E-2</v>
      </c>
      <c r="L17" s="57"/>
      <c r="M17" s="57"/>
    </row>
    <row r="18" spans="1:13" hidden="1" x14ac:dyDescent="0.3">
      <c r="A18" s="2" t="s">
        <v>566</v>
      </c>
      <c r="B18" s="84">
        <v>3819143.5103809517</v>
      </c>
      <c r="C18" s="84">
        <v>869126.74000000011</v>
      </c>
      <c r="D18" s="84">
        <v>9584794.7098809518</v>
      </c>
      <c r="E18" s="84">
        <v>4065085.182880953</v>
      </c>
      <c r="F18" s="84">
        <v>16119129.420714278</v>
      </c>
      <c r="G18" s="84">
        <v>5815088.4028809499</v>
      </c>
      <c r="H18" s="58">
        <v>2646950.6595476195</v>
      </c>
      <c r="I18" s="58">
        <v>5699128.8637142843</v>
      </c>
      <c r="J18" s="60">
        <v>48618447.489999995</v>
      </c>
      <c r="K18" s="57">
        <v>1.2158506495787445E-2</v>
      </c>
      <c r="L18" s="57"/>
      <c r="M18" s="57"/>
    </row>
    <row r="19" spans="1:13" hidden="1" x14ac:dyDescent="0.3">
      <c r="A19" s="2" t="s">
        <v>595</v>
      </c>
      <c r="B19" s="84">
        <v>6476309.0183333326</v>
      </c>
      <c r="C19" s="84">
        <v>0</v>
      </c>
      <c r="D19" s="84">
        <v>13179344.771666666</v>
      </c>
      <c r="E19" s="84">
        <v>981512.48999999976</v>
      </c>
      <c r="F19" s="84">
        <v>17217123.016666666</v>
      </c>
      <c r="G19" s="84">
        <v>179096.82799999998</v>
      </c>
      <c r="H19" s="58">
        <v>363876.59199999995</v>
      </c>
      <c r="I19" s="58">
        <v>532129.17333333334</v>
      </c>
      <c r="J19" s="60">
        <v>38929391.890000001</v>
      </c>
      <c r="K19" s="57">
        <v>9.7354664455086681E-3</v>
      </c>
      <c r="L19" s="57"/>
      <c r="M19" s="57"/>
    </row>
    <row r="20" spans="1:13" hidden="1" x14ac:dyDescent="0.3">
      <c r="A20" s="2" t="s">
        <v>591</v>
      </c>
      <c r="B20" s="84">
        <v>6126238.7887500003</v>
      </c>
      <c r="C20" s="84">
        <v>1382276.2287499998</v>
      </c>
      <c r="D20" s="84">
        <v>6436347.5737499967</v>
      </c>
      <c r="E20" s="84">
        <v>2273220.7020833329</v>
      </c>
      <c r="F20" s="84">
        <v>7889089.430416665</v>
      </c>
      <c r="G20" s="84">
        <v>4601252.9487499995</v>
      </c>
      <c r="H20" s="58">
        <v>4722482.0154166659</v>
      </c>
      <c r="I20" s="58">
        <v>4978263.0320833325</v>
      </c>
      <c r="J20" s="60">
        <v>38409170.719999999</v>
      </c>
      <c r="K20" s="57">
        <v>9.605369480236544E-3</v>
      </c>
      <c r="L20" s="57"/>
      <c r="M20" s="57"/>
    </row>
    <row r="21" spans="1:13" hidden="1" x14ac:dyDescent="0.3">
      <c r="A21" s="2" t="s">
        <v>581</v>
      </c>
      <c r="B21" s="84">
        <v>11424952.386666663</v>
      </c>
      <c r="C21" s="84">
        <v>3461621.45</v>
      </c>
      <c r="D21" s="84">
        <v>3351495.7366666668</v>
      </c>
      <c r="E21" s="84">
        <v>1394026.32</v>
      </c>
      <c r="F21" s="84">
        <v>10409820.966666667</v>
      </c>
      <c r="G21" s="84">
        <v>2907490.9</v>
      </c>
      <c r="H21" s="58">
        <v>2136250.8199999998</v>
      </c>
      <c r="I21" s="58">
        <v>854622.32</v>
      </c>
      <c r="J21" s="60">
        <v>35940280.899999999</v>
      </c>
      <c r="K21" s="57">
        <v>8.9879492526567205E-3</v>
      </c>
      <c r="L21" s="57"/>
      <c r="M21" s="57"/>
    </row>
    <row r="22" spans="1:13" hidden="1" x14ac:dyDescent="0.3">
      <c r="A22" s="2" t="s">
        <v>601</v>
      </c>
      <c r="B22" s="84">
        <v>3938775.9516666667</v>
      </c>
      <c r="C22" s="84">
        <v>401710.94000000006</v>
      </c>
      <c r="D22" s="84">
        <v>2600744.21</v>
      </c>
      <c r="E22" s="84">
        <v>3353109.0200000005</v>
      </c>
      <c r="F22" s="84">
        <v>3804270.0966666667</v>
      </c>
      <c r="G22" s="84">
        <v>2631410.4449999998</v>
      </c>
      <c r="H22" s="58">
        <v>3481957.48</v>
      </c>
      <c r="I22" s="58">
        <v>4140568.2666666666</v>
      </c>
      <c r="J22" s="60">
        <v>24352546.41</v>
      </c>
      <c r="K22" s="57">
        <v>6.090087384543719E-3</v>
      </c>
      <c r="L22" s="57"/>
      <c r="M22" s="57"/>
    </row>
    <row r="23" spans="1:13" hidden="1" x14ac:dyDescent="0.3">
      <c r="A23" s="2" t="s">
        <v>598</v>
      </c>
      <c r="B23" s="84">
        <v>0</v>
      </c>
      <c r="C23" s="84">
        <v>9390645.1499999911</v>
      </c>
      <c r="D23" s="84">
        <v>0</v>
      </c>
      <c r="E23" s="84">
        <v>0</v>
      </c>
      <c r="F23" s="84">
        <v>0</v>
      </c>
      <c r="G23" s="84">
        <v>0</v>
      </c>
      <c r="H23" s="58">
        <v>0</v>
      </c>
      <c r="I23" s="58">
        <v>0</v>
      </c>
      <c r="J23" s="60">
        <v>9390645.1499999911</v>
      </c>
      <c r="K23" s="57">
        <v>2.3484135333485074E-3</v>
      </c>
      <c r="L23" s="57"/>
      <c r="M23" s="57"/>
    </row>
    <row r="24" spans="1:13" hidden="1" x14ac:dyDescent="0.3">
      <c r="A24" s="2" t="s">
        <v>570</v>
      </c>
      <c r="B24" s="84">
        <v>0</v>
      </c>
      <c r="C24" s="84">
        <v>1878533.2449999999</v>
      </c>
      <c r="D24" s="84">
        <v>0</v>
      </c>
      <c r="E24" s="84">
        <v>0</v>
      </c>
      <c r="F24" s="84">
        <v>0</v>
      </c>
      <c r="G24" s="84">
        <v>1878533.2449999999</v>
      </c>
      <c r="H24" s="58">
        <v>1878533.2449999999</v>
      </c>
      <c r="I24" s="58">
        <v>1878533.2449999999</v>
      </c>
      <c r="J24" s="60">
        <v>7514132.9799999995</v>
      </c>
      <c r="K24" s="57">
        <v>1.8791351711987929E-3</v>
      </c>
      <c r="L24" s="57"/>
      <c r="M24" s="57"/>
    </row>
    <row r="25" spans="1:13" hidden="1" x14ac:dyDescent="0.3">
      <c r="A25" s="2" t="s">
        <v>607</v>
      </c>
      <c r="B25" s="84">
        <v>19236.310000000001</v>
      </c>
      <c r="C25" s="84">
        <v>23205</v>
      </c>
      <c r="D25" s="84">
        <v>0</v>
      </c>
      <c r="E25" s="84">
        <v>552872.85</v>
      </c>
      <c r="F25" s="84">
        <v>308346.73000000004</v>
      </c>
      <c r="G25" s="84">
        <v>456505.3</v>
      </c>
      <c r="H25" s="58">
        <v>1106032.74</v>
      </c>
      <c r="I25" s="58">
        <v>616328.97</v>
      </c>
      <c r="J25" s="60">
        <v>3082527.8999999994</v>
      </c>
      <c r="K25" s="57">
        <v>7.7087890359528281E-4</v>
      </c>
      <c r="L25" s="57"/>
      <c r="M25" s="57"/>
    </row>
    <row r="26" spans="1:13" hidden="1" x14ac:dyDescent="0.3">
      <c r="A26" s="2" t="s">
        <v>604</v>
      </c>
      <c r="B26" s="84">
        <v>154693.76750000002</v>
      </c>
      <c r="C26" s="84">
        <v>25770.247499999998</v>
      </c>
      <c r="D26" s="84">
        <v>850203.99749999994</v>
      </c>
      <c r="E26" s="84">
        <v>478921.90749999997</v>
      </c>
      <c r="F26" s="84">
        <v>285842.39750000002</v>
      </c>
      <c r="G26" s="84">
        <v>124641.25750000001</v>
      </c>
      <c r="H26" s="58">
        <v>115756.0975</v>
      </c>
      <c r="I26" s="58">
        <v>291868.86749999999</v>
      </c>
      <c r="J26" s="60">
        <v>2327698.54</v>
      </c>
      <c r="K26" s="57">
        <v>5.821110973287674E-4</v>
      </c>
      <c r="L26" s="57"/>
      <c r="M26" s="57"/>
    </row>
    <row r="27" spans="1:13" hidden="1" x14ac:dyDescent="0.3">
      <c r="A27" s="2" t="s">
        <v>600</v>
      </c>
      <c r="B27" s="84">
        <v>26858.783333333333</v>
      </c>
      <c r="C27" s="84">
        <v>0</v>
      </c>
      <c r="D27" s="84">
        <v>5395.0550000000003</v>
      </c>
      <c r="E27" s="84">
        <v>11992.103333333333</v>
      </c>
      <c r="F27" s="84">
        <v>5395.0550000000003</v>
      </c>
      <c r="G27" s="84">
        <v>11992.103333333333</v>
      </c>
      <c r="H27" s="58">
        <v>71249.69</v>
      </c>
      <c r="I27" s="58">
        <v>0</v>
      </c>
      <c r="J27" s="60">
        <v>132882.79</v>
      </c>
      <c r="K27" s="57">
        <v>3.3231342192193046E-5</v>
      </c>
      <c r="L27" s="57"/>
      <c r="M27" s="57"/>
    </row>
    <row r="28" spans="1:13" hidden="1" x14ac:dyDescent="0.3">
      <c r="A28" s="2" t="s">
        <v>565</v>
      </c>
      <c r="B28" s="84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58">
        <v>0</v>
      </c>
      <c r="I28" s="58">
        <v>0</v>
      </c>
      <c r="J28" s="60">
        <v>0</v>
      </c>
      <c r="K28" s="57">
        <v>0</v>
      </c>
      <c r="L28" s="57"/>
      <c r="M28" s="57"/>
    </row>
    <row r="29" spans="1:13" hidden="1" x14ac:dyDescent="0.3">
      <c r="A29" s="2" t="s">
        <v>568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58">
        <v>0</v>
      </c>
      <c r="I29" s="58">
        <v>0</v>
      </c>
      <c r="J29" s="60">
        <v>0</v>
      </c>
      <c r="K29" s="57">
        <v>0</v>
      </c>
      <c r="L29" s="57"/>
      <c r="M29" s="57"/>
    </row>
    <row r="30" spans="1:13" hidden="1" x14ac:dyDescent="0.3">
      <c r="A30" s="2" t="s">
        <v>572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58">
        <v>0</v>
      </c>
      <c r="I30" s="58">
        <v>0</v>
      </c>
      <c r="J30" s="60">
        <v>0</v>
      </c>
      <c r="K30" s="57">
        <v>0</v>
      </c>
      <c r="L30" s="57"/>
      <c r="M30" s="57"/>
    </row>
    <row r="31" spans="1:13" hidden="1" x14ac:dyDescent="0.3">
      <c r="A31" s="2" t="s">
        <v>576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58">
        <v>0</v>
      </c>
      <c r="I31" s="58">
        <v>0</v>
      </c>
      <c r="J31" s="60">
        <v>0</v>
      </c>
      <c r="K31" s="57">
        <v>0</v>
      </c>
      <c r="L31" s="57"/>
      <c r="M31" s="57"/>
    </row>
    <row r="32" spans="1:13" hidden="1" x14ac:dyDescent="0.3">
      <c r="A32" s="2" t="s">
        <v>579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58">
        <v>0</v>
      </c>
      <c r="I32" s="58">
        <v>0</v>
      </c>
      <c r="J32" s="60">
        <v>0</v>
      </c>
      <c r="K32" s="57">
        <v>0</v>
      </c>
      <c r="L32" s="57"/>
      <c r="M32" s="57"/>
    </row>
    <row r="33" spans="1:13" hidden="1" x14ac:dyDescent="0.3">
      <c r="A33" s="2" t="s">
        <v>582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58">
        <v>0</v>
      </c>
      <c r="I33" s="58">
        <v>0</v>
      </c>
      <c r="J33" s="60">
        <v>0</v>
      </c>
      <c r="K33" s="57">
        <v>0</v>
      </c>
      <c r="L33" s="57"/>
      <c r="M33" s="57"/>
    </row>
    <row r="34" spans="1:13" hidden="1" x14ac:dyDescent="0.3">
      <c r="A34" s="2" t="s">
        <v>586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58">
        <v>0</v>
      </c>
      <c r="I34" s="58">
        <v>0</v>
      </c>
      <c r="J34" s="60">
        <v>0</v>
      </c>
      <c r="K34" s="57">
        <v>0</v>
      </c>
      <c r="L34" s="57"/>
      <c r="M34" s="57"/>
    </row>
    <row r="35" spans="1:13" hidden="1" x14ac:dyDescent="0.3">
      <c r="A35" s="2" t="s">
        <v>588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58">
        <v>0</v>
      </c>
      <c r="I35" s="58">
        <v>0</v>
      </c>
      <c r="J35" s="60">
        <v>0</v>
      </c>
      <c r="K35" s="57">
        <v>0</v>
      </c>
      <c r="L35" s="57"/>
      <c r="M35" s="57"/>
    </row>
    <row r="36" spans="1:13" hidden="1" x14ac:dyDescent="0.3">
      <c r="A36" s="2" t="s">
        <v>605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58">
        <v>0</v>
      </c>
      <c r="I36" s="58">
        <v>0</v>
      </c>
      <c r="J36" s="60">
        <v>0</v>
      </c>
      <c r="K36" s="57">
        <v>0</v>
      </c>
      <c r="L36" s="57"/>
      <c r="M36" s="57"/>
    </row>
    <row r="37" spans="1:13" hidden="1" x14ac:dyDescent="0.3">
      <c r="A37" s="2" t="s">
        <v>606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58">
        <v>0</v>
      </c>
      <c r="I37" s="58">
        <v>0</v>
      </c>
      <c r="J37" s="60">
        <v>0</v>
      </c>
      <c r="K37" s="57">
        <v>0</v>
      </c>
      <c r="L37" s="57"/>
      <c r="M37" s="57"/>
    </row>
    <row r="38" spans="1:13" hidden="1" x14ac:dyDescent="0.3">
      <c r="A38" s="2"/>
      <c r="B38" s="146">
        <v>570761943.01423824</v>
      </c>
      <c r="C38" s="146">
        <v>285362439.28380948</v>
      </c>
      <c r="D38" s="146">
        <v>597497205.86149991</v>
      </c>
      <c r="E38" s="146">
        <v>480383105.89766675</v>
      </c>
      <c r="F38" s="146">
        <v>626445582.0393095</v>
      </c>
      <c r="G38" s="146">
        <v>470461809.90950012</v>
      </c>
      <c r="H38" s="60">
        <v>400275604.5900715</v>
      </c>
      <c r="I38" s="60">
        <v>567531025.95390475</v>
      </c>
      <c r="J38" s="60">
        <v>3998718716.5499988</v>
      </c>
    </row>
    <row r="39" spans="1:13" hidden="1" x14ac:dyDescent="0.3"/>
    <row r="40" spans="1:13" hidden="1" x14ac:dyDescent="0.3"/>
    <row r="41" spans="1:13" hidden="1" x14ac:dyDescent="0.3">
      <c r="A41" s="1" t="s">
        <v>564</v>
      </c>
      <c r="B41" s="1" t="s">
        <v>397</v>
      </c>
      <c r="C41" s="1" t="s">
        <v>229</v>
      </c>
      <c r="D41" s="1" t="s">
        <v>398</v>
      </c>
      <c r="E41" s="1" t="s">
        <v>395</v>
      </c>
      <c r="F41" s="1" t="s">
        <v>290</v>
      </c>
      <c r="G41" s="1" t="s">
        <v>394</v>
      </c>
      <c r="H41" s="43" t="s">
        <v>393</v>
      </c>
      <c r="I41" s="43" t="s">
        <v>396</v>
      </c>
      <c r="J41" s="43" t="s">
        <v>508</v>
      </c>
    </row>
    <row r="42" spans="1:13" hidden="1" x14ac:dyDescent="0.3">
      <c r="A42" s="1" t="s">
        <v>567</v>
      </c>
      <c r="B42" s="84">
        <v>162894542.44738096</v>
      </c>
      <c r="C42" s="84">
        <v>59669926.406785734</v>
      </c>
      <c r="D42" s="84">
        <v>166134457.60154766</v>
      </c>
      <c r="E42" s="84">
        <v>154142666.44488099</v>
      </c>
      <c r="F42" s="84">
        <v>105351969.48285711</v>
      </c>
      <c r="G42" s="84">
        <v>174020540.01904765</v>
      </c>
      <c r="H42" s="58">
        <v>105570602.45678569</v>
      </c>
      <c r="I42" s="58">
        <v>143297613.70071411</v>
      </c>
      <c r="J42" s="58">
        <v>1071082318.5599998</v>
      </c>
    </row>
    <row r="43" spans="1:13" hidden="1" x14ac:dyDescent="0.3">
      <c r="A43" s="1" t="s">
        <v>569</v>
      </c>
      <c r="B43" s="84">
        <v>95335783.222095251</v>
      </c>
      <c r="C43" s="84">
        <v>97725260.290761888</v>
      </c>
      <c r="D43" s="84">
        <v>122250761.22992858</v>
      </c>
      <c r="E43" s="84">
        <v>81753830.771261886</v>
      </c>
      <c r="F43" s="84">
        <v>94424689.385595247</v>
      </c>
      <c r="G43" s="84">
        <v>68546806.717928559</v>
      </c>
      <c r="H43" s="58">
        <v>84252859.820428595</v>
      </c>
      <c r="I43" s="58">
        <v>154296805.722</v>
      </c>
      <c r="J43" s="58">
        <v>798586797.15999997</v>
      </c>
    </row>
    <row r="44" spans="1:13" hidden="1" x14ac:dyDescent="0.3">
      <c r="A44" s="1" t="s">
        <v>573</v>
      </c>
      <c r="B44" s="84">
        <v>85075666.484999999</v>
      </c>
      <c r="C44" s="84">
        <v>0</v>
      </c>
      <c r="D44" s="84">
        <v>91151408.48499997</v>
      </c>
      <c r="E44" s="84">
        <v>69688005.149999991</v>
      </c>
      <c r="F44" s="84">
        <v>121508597.19999997</v>
      </c>
      <c r="G44" s="84">
        <v>74624964.639999986</v>
      </c>
      <c r="H44" s="58">
        <v>44934125.340000026</v>
      </c>
      <c r="I44" s="58">
        <v>106840728.00000004</v>
      </c>
      <c r="J44" s="58">
        <v>593823495.29999995</v>
      </c>
    </row>
    <row r="45" spans="1:13" hidden="1" x14ac:dyDescent="0.3">
      <c r="A45" s="1" t="s">
        <v>578</v>
      </c>
      <c r="B45" s="84">
        <v>40159158.324000001</v>
      </c>
      <c r="C45" s="84">
        <v>12651073.894000001</v>
      </c>
      <c r="D45" s="84">
        <v>36339317.326666668</v>
      </c>
      <c r="E45" s="84">
        <v>61368402.284000002</v>
      </c>
      <c r="F45" s="84">
        <v>46815273.00666666</v>
      </c>
      <c r="G45" s="84">
        <v>11479835.409000002</v>
      </c>
      <c r="H45" s="58">
        <v>19094099.009999998</v>
      </c>
      <c r="I45" s="58">
        <v>31478384.335666671</v>
      </c>
      <c r="J45" s="58">
        <v>259385543.59000003</v>
      </c>
    </row>
    <row r="46" spans="1:13" hidden="1" x14ac:dyDescent="0.3">
      <c r="A46" s="1" t="s">
        <v>590</v>
      </c>
      <c r="B46" s="84">
        <v>28858555.003333334</v>
      </c>
      <c r="C46" s="84">
        <v>22287924.437499996</v>
      </c>
      <c r="D46" s="84">
        <v>28435774.265000001</v>
      </c>
      <c r="E46" s="84">
        <v>22287924.437499996</v>
      </c>
      <c r="F46" s="84">
        <v>29476007.568333331</v>
      </c>
      <c r="G46" s="84">
        <v>23972443.659166664</v>
      </c>
      <c r="H46" s="58">
        <v>22497231.712499995</v>
      </c>
      <c r="I46" s="58">
        <v>29651058.976666667</v>
      </c>
      <c r="J46" s="58">
        <v>207466920.06</v>
      </c>
    </row>
    <row r="47" spans="1:13" hidden="1" x14ac:dyDescent="0.3"/>
    <row r="48" spans="1:13" hidden="1" x14ac:dyDescent="0.3"/>
    <row r="50" spans="1:13" x14ac:dyDescent="0.3">
      <c r="A50" s="2" t="s">
        <v>458</v>
      </c>
    </row>
    <row r="52" spans="1:13" s="140" customFormat="1" ht="70" x14ac:dyDescent="0.35">
      <c r="A52" s="156"/>
      <c r="B52" s="22" t="s">
        <v>567</v>
      </c>
      <c r="C52" s="22" t="s">
        <v>569</v>
      </c>
      <c r="D52" s="22" t="s">
        <v>573</v>
      </c>
      <c r="E52" s="22" t="s">
        <v>578</v>
      </c>
      <c r="F52" s="22" t="s">
        <v>590</v>
      </c>
      <c r="G52" s="22" t="s">
        <v>563</v>
      </c>
    </row>
    <row r="53" spans="1:13" x14ac:dyDescent="0.3">
      <c r="A53" s="147" t="s">
        <v>404</v>
      </c>
      <c r="B53" s="148">
        <v>143297613.70071411</v>
      </c>
      <c r="C53" s="148">
        <v>154296805.722</v>
      </c>
      <c r="D53" s="148">
        <v>106840728.00000004</v>
      </c>
      <c r="E53" s="148">
        <v>31478384.335666671</v>
      </c>
      <c r="F53" s="148">
        <v>29651058.976666667</v>
      </c>
      <c r="G53" s="149">
        <v>465564590.73504752</v>
      </c>
    </row>
    <row r="54" spans="1:13" x14ac:dyDescent="0.3">
      <c r="A54" s="150" t="s">
        <v>406</v>
      </c>
      <c r="B54" s="151">
        <v>166134457.60154766</v>
      </c>
      <c r="C54" s="151">
        <v>122250761.22992858</v>
      </c>
      <c r="D54" s="151">
        <v>91151408.48499997</v>
      </c>
      <c r="E54" s="151">
        <v>36339317.326666668</v>
      </c>
      <c r="F54" s="151">
        <v>28435774.265000001</v>
      </c>
      <c r="G54" s="152">
        <v>444311718.90814281</v>
      </c>
    </row>
    <row r="55" spans="1:13" x14ac:dyDescent="0.3">
      <c r="A55" s="147" t="s">
        <v>408</v>
      </c>
      <c r="B55" s="148">
        <v>162894542.44738096</v>
      </c>
      <c r="C55" s="148">
        <v>95335783.222095251</v>
      </c>
      <c r="D55" s="148">
        <v>85075666.484999999</v>
      </c>
      <c r="E55" s="148">
        <v>40159158.324000001</v>
      </c>
      <c r="F55" s="148">
        <v>28858555.003333334</v>
      </c>
      <c r="G55" s="149">
        <v>412323705.48180956</v>
      </c>
    </row>
    <row r="56" spans="1:13" x14ac:dyDescent="0.3">
      <c r="A56" s="150" t="s">
        <v>409</v>
      </c>
      <c r="B56" s="151">
        <v>105351969.48285711</v>
      </c>
      <c r="C56" s="151">
        <v>94424689.385595247</v>
      </c>
      <c r="D56" s="151">
        <v>121508597.19999997</v>
      </c>
      <c r="E56" s="151">
        <v>46815273.00666666</v>
      </c>
      <c r="F56" s="151">
        <v>29476007.568333331</v>
      </c>
      <c r="G56" s="152">
        <v>397576536.64345235</v>
      </c>
    </row>
    <row r="57" spans="1:13" x14ac:dyDescent="0.3">
      <c r="A57" s="147" t="s">
        <v>407</v>
      </c>
      <c r="B57" s="148">
        <v>154142666.44488099</v>
      </c>
      <c r="C57" s="148">
        <v>81753830.771261886</v>
      </c>
      <c r="D57" s="148">
        <v>69688005.149999991</v>
      </c>
      <c r="E57" s="148">
        <v>61368402.284000002</v>
      </c>
      <c r="F57" s="148">
        <v>22287924.437499996</v>
      </c>
      <c r="G57" s="149">
        <v>389240829.08764285</v>
      </c>
    </row>
    <row r="58" spans="1:13" x14ac:dyDescent="0.3">
      <c r="A58" s="150" t="s">
        <v>405</v>
      </c>
      <c r="B58" s="151">
        <v>174020540.01904765</v>
      </c>
      <c r="C58" s="151">
        <v>68546806.717928559</v>
      </c>
      <c r="D58" s="151">
        <v>74624964.639999986</v>
      </c>
      <c r="E58" s="151">
        <v>11479835.409000002</v>
      </c>
      <c r="F58" s="151">
        <v>23972443.659166664</v>
      </c>
      <c r="G58" s="152">
        <v>352644590.44514287</v>
      </c>
    </row>
    <row r="59" spans="1:13" x14ac:dyDescent="0.3">
      <c r="A59" s="147" t="s">
        <v>403</v>
      </c>
      <c r="B59" s="148">
        <v>105570602.45678569</v>
      </c>
      <c r="C59" s="148">
        <v>84252859.820428595</v>
      </c>
      <c r="D59" s="148">
        <v>44934125.340000026</v>
      </c>
      <c r="E59" s="148">
        <v>19094099.009999998</v>
      </c>
      <c r="F59" s="148">
        <v>22497231.712499995</v>
      </c>
      <c r="G59" s="149">
        <v>276348918.33971429</v>
      </c>
    </row>
    <row r="60" spans="1:13" x14ac:dyDescent="0.3">
      <c r="A60" s="153" t="s">
        <v>402</v>
      </c>
      <c r="B60" s="154">
        <v>59669926.406785734</v>
      </c>
      <c r="C60" s="154">
        <v>97725260.290761888</v>
      </c>
      <c r="D60" s="154">
        <v>0</v>
      </c>
      <c r="E60" s="154">
        <v>12651073.894000001</v>
      </c>
      <c r="F60" s="154">
        <v>22287924.437499996</v>
      </c>
      <c r="G60" s="155">
        <v>192334185.02904761</v>
      </c>
    </row>
    <row r="61" spans="1:13" x14ac:dyDescent="0.3">
      <c r="B61" s="84"/>
      <c r="C61" s="84"/>
      <c r="D61" s="84"/>
      <c r="E61" s="84"/>
      <c r="F61" s="84"/>
      <c r="G61" s="84"/>
    </row>
    <row r="62" spans="1:13" x14ac:dyDescent="0.3">
      <c r="A62" s="198" t="s">
        <v>0</v>
      </c>
    </row>
    <row r="63" spans="1:13" x14ac:dyDescent="0.3">
      <c r="M63" s="85" t="s">
        <v>509</v>
      </c>
    </row>
    <row r="112" ht="45.75" customHeight="1" x14ac:dyDescent="0.3"/>
  </sheetData>
  <hyperlinks>
    <hyperlink ref="A62" location="OBSAH!A1" display="OBSAH" xr:uid="{99B81BDB-08A2-4039-95DD-AB43ACD855C9}"/>
  </hyperlink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C1C3-3335-4334-9ABB-699951E3852C}">
  <sheetPr>
    <tabColor theme="4" tint="0.39997558519241921"/>
  </sheetPr>
  <dimension ref="A2:P31"/>
  <sheetViews>
    <sheetView workbookViewId="0">
      <selection activeCell="A2" sqref="A2"/>
    </sheetView>
  </sheetViews>
  <sheetFormatPr defaultColWidth="8.7265625" defaultRowHeight="14" x14ac:dyDescent="0.3"/>
  <cols>
    <col min="1" max="1" width="26.54296875" style="1" customWidth="1"/>
    <col min="2" max="3" width="12.453125" style="1" customWidth="1"/>
    <col min="4" max="4" width="10.453125" style="1" customWidth="1"/>
    <col min="5" max="5" width="12.54296875" style="1" customWidth="1"/>
    <col min="6" max="6" width="12.1796875" style="1" customWidth="1"/>
    <col min="7" max="7" width="10.1796875" style="1" customWidth="1"/>
    <col min="8" max="8" width="8.7265625" style="1"/>
    <col min="9" max="16384" width="8.7265625" style="43"/>
  </cols>
  <sheetData>
    <row r="2" spans="1:8" x14ac:dyDescent="0.3">
      <c r="A2" s="2" t="s">
        <v>459</v>
      </c>
    </row>
    <row r="4" spans="1:8" s="140" customFormat="1" ht="42" x14ac:dyDescent="0.35">
      <c r="A4" s="22" t="s">
        <v>608</v>
      </c>
      <c r="B4" s="22" t="s">
        <v>609</v>
      </c>
      <c r="C4" s="22" t="s">
        <v>610</v>
      </c>
      <c r="D4" s="22" t="s">
        <v>611</v>
      </c>
      <c r="E4" s="22" t="s">
        <v>677</v>
      </c>
      <c r="F4" s="22" t="s">
        <v>678</v>
      </c>
      <c r="G4" s="22" t="s">
        <v>612</v>
      </c>
      <c r="H4" s="22" t="s">
        <v>613</v>
      </c>
    </row>
    <row r="5" spans="1:8" x14ac:dyDescent="0.3">
      <c r="A5" s="147" t="s">
        <v>396</v>
      </c>
      <c r="B5" s="148">
        <v>2624.4385950864762</v>
      </c>
      <c r="C5" s="148">
        <v>2056.9075691325716</v>
      </c>
      <c r="D5" s="148">
        <v>567.53102595390476</v>
      </c>
      <c r="E5" s="148">
        <v>3803.7294246701263</v>
      </c>
      <c r="F5" s="148">
        <v>2738.9354796053735</v>
      </c>
      <c r="G5" s="148">
        <v>822.45388572143725</v>
      </c>
      <c r="H5" s="149">
        <v>734.98245439392088</v>
      </c>
    </row>
    <row r="6" spans="1:8" x14ac:dyDescent="0.3">
      <c r="A6" s="150" t="s">
        <v>290</v>
      </c>
      <c r="B6" s="151">
        <v>2177.9405929725472</v>
      </c>
      <c r="C6" s="151">
        <v>1551.4950109332376</v>
      </c>
      <c r="D6" s="151">
        <v>626.44558203930956</v>
      </c>
      <c r="E6" s="151">
        <v>2676.7238235462319</v>
      </c>
      <c r="F6" s="151">
        <v>2738.9354796053735</v>
      </c>
      <c r="G6" s="151">
        <v>769.25858444509868</v>
      </c>
      <c r="H6" s="152">
        <v>734.98245439392088</v>
      </c>
    </row>
    <row r="7" spans="1:8" x14ac:dyDescent="0.3">
      <c r="A7" s="147" t="s">
        <v>398</v>
      </c>
      <c r="B7" s="148">
        <v>2003.6080865910712</v>
      </c>
      <c r="C7" s="148">
        <v>1406.1108807295711</v>
      </c>
      <c r="D7" s="148">
        <v>597.49720586150011</v>
      </c>
      <c r="E7" s="148">
        <v>2541.8014221811904</v>
      </c>
      <c r="F7" s="148">
        <v>2738.9354796053735</v>
      </c>
      <c r="G7" s="148">
        <v>757.05938708623898</v>
      </c>
      <c r="H7" s="149">
        <v>734.98245439392088</v>
      </c>
    </row>
    <row r="8" spans="1:8" x14ac:dyDescent="0.3">
      <c r="A8" s="150" t="s">
        <v>397</v>
      </c>
      <c r="B8" s="151">
        <v>1833.171043808024</v>
      </c>
      <c r="C8" s="151">
        <v>1262.4091007937859</v>
      </c>
      <c r="D8" s="151">
        <v>570.76194301423811</v>
      </c>
      <c r="E8" s="151">
        <v>2911.736845241684</v>
      </c>
      <c r="F8" s="151">
        <v>2738.9354796053735</v>
      </c>
      <c r="G8" s="151">
        <v>902.82269949460635</v>
      </c>
      <c r="H8" s="152">
        <v>734.98245439392088</v>
      </c>
    </row>
    <row r="9" spans="1:8" x14ac:dyDescent="0.3">
      <c r="A9" s="147" t="s">
        <v>394</v>
      </c>
      <c r="B9" s="148">
        <v>1735.3734593050713</v>
      </c>
      <c r="C9" s="148">
        <v>1264.9116493955712</v>
      </c>
      <c r="D9" s="148">
        <v>470.46180990949995</v>
      </c>
      <c r="E9" s="148">
        <v>3001.0025988838406</v>
      </c>
      <c r="F9" s="148">
        <v>2738.9354796053735</v>
      </c>
      <c r="G9" s="148">
        <v>813.91344207486588</v>
      </c>
      <c r="H9" s="149">
        <v>734.98245439392088</v>
      </c>
    </row>
    <row r="10" spans="1:8" x14ac:dyDescent="0.3">
      <c r="A10" s="150" t="s">
        <v>395</v>
      </c>
      <c r="B10" s="151">
        <v>1588.943640358905</v>
      </c>
      <c r="C10" s="151">
        <v>1108.5605344612384</v>
      </c>
      <c r="D10" s="151">
        <v>480.38310589766667</v>
      </c>
      <c r="E10" s="151">
        <v>2356.5733526607605</v>
      </c>
      <c r="F10" s="151">
        <v>2738.9354796053735</v>
      </c>
      <c r="G10" s="151">
        <v>712.02508301898126</v>
      </c>
      <c r="H10" s="152">
        <v>734.98245439392088</v>
      </c>
    </row>
    <row r="11" spans="1:8" x14ac:dyDescent="0.3">
      <c r="A11" s="147" t="s">
        <v>229</v>
      </c>
      <c r="B11" s="148">
        <v>1551.4626321759047</v>
      </c>
      <c r="C11" s="148">
        <v>1266.100192892095</v>
      </c>
      <c r="D11" s="148">
        <v>285.36243928380952</v>
      </c>
      <c r="E11" s="148">
        <v>2196.1147554398422</v>
      </c>
      <c r="F11" s="148">
        <v>2738.9354796053735</v>
      </c>
      <c r="G11" s="148">
        <v>400.33131293725802</v>
      </c>
      <c r="H11" s="149">
        <v>734.98245439392088</v>
      </c>
    </row>
    <row r="12" spans="1:8" x14ac:dyDescent="0.3">
      <c r="A12" s="153" t="s">
        <v>393</v>
      </c>
      <c r="B12" s="154">
        <v>1380.2732953920001</v>
      </c>
      <c r="C12" s="154">
        <v>979.99769080192868</v>
      </c>
      <c r="D12" s="154">
        <v>400.2756045900714</v>
      </c>
      <c r="E12" s="154">
        <v>2443.7777535459077</v>
      </c>
      <c r="F12" s="154">
        <v>2738.9354796053735</v>
      </c>
      <c r="G12" s="154">
        <v>708.38381865671772</v>
      </c>
      <c r="H12" s="155">
        <v>734.98245439392088</v>
      </c>
    </row>
    <row r="13" spans="1:8" x14ac:dyDescent="0.3">
      <c r="B13" s="141">
        <v>14895.211345689997</v>
      </c>
      <c r="C13" s="141">
        <v>10896.492629139997</v>
      </c>
      <c r="D13" s="141">
        <v>3998.71871655</v>
      </c>
      <c r="E13" s="141">
        <v>2738.9354796053735</v>
      </c>
      <c r="F13" s="141"/>
      <c r="G13" s="141">
        <v>734.98245439392088</v>
      </c>
      <c r="H13" s="142"/>
    </row>
    <row r="14" spans="1:8" x14ac:dyDescent="0.3">
      <c r="D14" s="143"/>
    </row>
    <row r="15" spans="1:8" x14ac:dyDescent="0.3">
      <c r="A15" s="198" t="s">
        <v>0</v>
      </c>
    </row>
    <row r="17" spans="4:16" x14ac:dyDescent="0.3">
      <c r="P17" s="85" t="s">
        <v>509</v>
      </c>
    </row>
    <row r="31" spans="4:16" x14ac:dyDescent="0.3">
      <c r="D31" s="97" t="s">
        <v>509</v>
      </c>
    </row>
  </sheetData>
  <hyperlinks>
    <hyperlink ref="A15" location="OBSAH!A1" display="OBSAH" xr:uid="{97C77047-8C2E-4D6B-95A6-BBB6089415A6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12AA-E17D-4DFF-9214-A644FCC999A7}">
  <sheetPr>
    <tabColor theme="4" tint="0.39997558519241921"/>
  </sheetPr>
  <dimension ref="A2:N17"/>
  <sheetViews>
    <sheetView workbookViewId="0">
      <selection activeCell="A2" sqref="A2"/>
    </sheetView>
  </sheetViews>
  <sheetFormatPr defaultColWidth="8.7265625" defaultRowHeight="14" x14ac:dyDescent="0.3"/>
  <cols>
    <col min="1" max="1" width="11.54296875" style="1" customWidth="1"/>
    <col min="2" max="2" width="9" style="1" customWidth="1"/>
    <col min="3" max="9" width="14.7265625" style="1" bestFit="1" customWidth="1"/>
    <col min="10" max="10" width="15.54296875" style="1" bestFit="1" customWidth="1"/>
    <col min="11" max="16384" width="8.7265625" style="1"/>
  </cols>
  <sheetData>
    <row r="2" spans="1:8" x14ac:dyDescent="0.3">
      <c r="A2" s="2" t="s">
        <v>460</v>
      </c>
    </row>
    <row r="4" spans="1:8" s="137" customFormat="1" ht="28" x14ac:dyDescent="0.35">
      <c r="A4" s="135"/>
      <c r="B4" s="135" t="s">
        <v>612</v>
      </c>
      <c r="C4" s="135" t="s">
        <v>614</v>
      </c>
      <c r="D4" s="135" t="s">
        <v>615</v>
      </c>
      <c r="E4" s="135" t="s">
        <v>616</v>
      </c>
      <c r="F4" s="135" t="s">
        <v>617</v>
      </c>
      <c r="G4" s="135" t="s">
        <v>618</v>
      </c>
      <c r="H4" s="136"/>
    </row>
    <row r="5" spans="1:8" x14ac:dyDescent="0.3">
      <c r="A5" s="138" t="s">
        <v>404</v>
      </c>
      <c r="B5" s="139">
        <v>822.45388572143725</v>
      </c>
      <c r="C5" s="139">
        <v>3803.7294246701263</v>
      </c>
      <c r="D5" s="139">
        <v>2981.2755389486892</v>
      </c>
      <c r="E5" s="139">
        <v>734.98245439392088</v>
      </c>
      <c r="F5" s="139">
        <v>2738.9354796053735</v>
      </c>
      <c r="G5" s="139">
        <v>2003.9530252114528</v>
      </c>
      <c r="H5" s="35"/>
    </row>
    <row r="6" spans="1:8" x14ac:dyDescent="0.3">
      <c r="A6" s="138" t="s">
        <v>405</v>
      </c>
      <c r="B6" s="139">
        <v>813.91344207486588</v>
      </c>
      <c r="C6" s="139">
        <v>3001.0025988838406</v>
      </c>
      <c r="D6" s="139">
        <v>2187.0891568089746</v>
      </c>
      <c r="E6" s="139">
        <v>734.98245439392088</v>
      </c>
      <c r="F6" s="139">
        <v>2738.9354796053735</v>
      </c>
      <c r="G6" s="139">
        <v>2003.9530252114528</v>
      </c>
      <c r="H6" s="35"/>
    </row>
    <row r="7" spans="1:8" x14ac:dyDescent="0.3">
      <c r="A7" s="138" t="s">
        <v>408</v>
      </c>
      <c r="B7" s="139">
        <v>902.82269949460635</v>
      </c>
      <c r="C7" s="139">
        <v>2911.736845241684</v>
      </c>
      <c r="D7" s="139">
        <v>2008.9141457470778</v>
      </c>
      <c r="E7" s="139">
        <v>734.98245439392088</v>
      </c>
      <c r="F7" s="139">
        <v>2738.9354796053735</v>
      </c>
      <c r="G7" s="139">
        <v>2003.9530252114528</v>
      </c>
      <c r="H7" s="35"/>
    </row>
    <row r="8" spans="1:8" x14ac:dyDescent="0.3">
      <c r="A8" s="138" t="s">
        <v>409</v>
      </c>
      <c r="B8" s="139">
        <v>769.25858444509868</v>
      </c>
      <c r="C8" s="139">
        <v>2676.7238235462319</v>
      </c>
      <c r="D8" s="139">
        <v>1907.4652391011332</v>
      </c>
      <c r="E8" s="139">
        <v>734.98245439392088</v>
      </c>
      <c r="F8" s="139">
        <v>2738.9354796053735</v>
      </c>
      <c r="G8" s="139">
        <v>2003.9530252114528</v>
      </c>
      <c r="H8" s="35"/>
    </row>
    <row r="9" spans="1:8" x14ac:dyDescent="0.3">
      <c r="A9" s="138" t="s">
        <v>406</v>
      </c>
      <c r="B9" s="139">
        <v>757.05938708623898</v>
      </c>
      <c r="C9" s="139">
        <v>2541.8014221811904</v>
      </c>
      <c r="D9" s="139">
        <v>1784.7420350949515</v>
      </c>
      <c r="E9" s="139">
        <v>734.98245439392088</v>
      </c>
      <c r="F9" s="139">
        <v>2738.9354796053735</v>
      </c>
      <c r="G9" s="139">
        <v>2003.9530252114528</v>
      </c>
      <c r="H9" s="35"/>
    </row>
    <row r="10" spans="1:8" x14ac:dyDescent="0.3">
      <c r="A10" s="138" t="s">
        <v>403</v>
      </c>
      <c r="B10" s="139">
        <v>708.38381865671772</v>
      </c>
      <c r="C10" s="139">
        <v>2443.7777535459077</v>
      </c>
      <c r="D10" s="139">
        <v>1735.3939348891899</v>
      </c>
      <c r="E10" s="139">
        <v>734.98245439392088</v>
      </c>
      <c r="F10" s="139">
        <v>2738.9354796053735</v>
      </c>
      <c r="G10" s="139">
        <v>2003.9530252114528</v>
      </c>
      <c r="H10" s="35"/>
    </row>
    <row r="11" spans="1:8" x14ac:dyDescent="0.3">
      <c r="A11" s="138" t="s">
        <v>407</v>
      </c>
      <c r="B11" s="139">
        <v>712.02508301898126</v>
      </c>
      <c r="C11" s="139">
        <v>2356.5733526607605</v>
      </c>
      <c r="D11" s="139">
        <v>1644.5482696417794</v>
      </c>
      <c r="E11" s="139">
        <v>734.98245439392088</v>
      </c>
      <c r="F11" s="139">
        <v>2738.9354796053735</v>
      </c>
      <c r="G11" s="139">
        <v>2003.9530252114528</v>
      </c>
      <c r="H11" s="35"/>
    </row>
    <row r="12" spans="1:8" x14ac:dyDescent="0.3">
      <c r="A12" s="138" t="s">
        <v>402</v>
      </c>
      <c r="B12" s="139">
        <v>400.33131293725802</v>
      </c>
      <c r="C12" s="139">
        <v>2196.1147554398422</v>
      </c>
      <c r="D12" s="139">
        <v>1795.7834425025842</v>
      </c>
      <c r="E12" s="139">
        <v>734.98245439392088</v>
      </c>
      <c r="F12" s="139">
        <v>2738.9354796053735</v>
      </c>
      <c r="G12" s="139">
        <v>2003.9530252114528</v>
      </c>
      <c r="H12" s="35"/>
    </row>
    <row r="13" spans="1:8" x14ac:dyDescent="0.3">
      <c r="A13" s="138" t="s">
        <v>619</v>
      </c>
      <c r="B13" s="139">
        <v>734.98245439392088</v>
      </c>
      <c r="C13" s="139">
        <v>2738.9354796053735</v>
      </c>
      <c r="D13" s="139"/>
      <c r="E13" s="139"/>
      <c r="F13" s="139"/>
      <c r="G13" s="139"/>
      <c r="H13" s="35"/>
    </row>
    <row r="15" spans="1:8" x14ac:dyDescent="0.3">
      <c r="A15" s="198" t="s">
        <v>0</v>
      </c>
    </row>
    <row r="17" spans="14:14" x14ac:dyDescent="0.3">
      <c r="N17" s="85" t="s">
        <v>509</v>
      </c>
    </row>
  </sheetData>
  <hyperlinks>
    <hyperlink ref="A15" location="OBSAH!A1" display="OBSAH" xr:uid="{052A1F8C-9D1B-4C89-9863-E90304BB20FE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C1594-571D-49F7-B351-66ED7FCAEEC8}">
  <sheetPr>
    <tabColor theme="4" tint="0.39997558519241921"/>
  </sheetPr>
  <dimension ref="A2:C14"/>
  <sheetViews>
    <sheetView workbookViewId="0">
      <selection activeCell="A2" sqref="A2"/>
    </sheetView>
  </sheetViews>
  <sheetFormatPr defaultColWidth="9.1796875" defaultRowHeight="14" x14ac:dyDescent="0.3"/>
  <cols>
    <col min="1" max="1" width="24.54296875" style="1" customWidth="1"/>
    <col min="2" max="3" width="20.54296875" style="1" customWidth="1"/>
    <col min="4" max="16384" width="9.1796875" style="1"/>
  </cols>
  <sheetData>
    <row r="2" spans="1:3" x14ac:dyDescent="0.3">
      <c r="A2" s="2" t="s">
        <v>461</v>
      </c>
    </row>
    <row r="4" spans="1:3" x14ac:dyDescent="0.3">
      <c r="A4" s="62" t="s">
        <v>620</v>
      </c>
      <c r="B4" s="62" t="s">
        <v>621</v>
      </c>
      <c r="C4" s="62" t="s">
        <v>622</v>
      </c>
    </row>
    <row r="5" spans="1:3" x14ac:dyDescent="0.3">
      <c r="A5" s="1" t="s">
        <v>623</v>
      </c>
      <c r="B5" s="61">
        <v>0.40324351770977968</v>
      </c>
      <c r="C5" s="61">
        <v>0.45923869596739841</v>
      </c>
    </row>
    <row r="6" spans="1:3" x14ac:dyDescent="0.3">
      <c r="A6" s="1" t="s">
        <v>624</v>
      </c>
      <c r="B6" s="61">
        <v>0.7969831894526499</v>
      </c>
      <c r="C6" s="61">
        <v>0.42694001477278049</v>
      </c>
    </row>
    <row r="7" spans="1:3" x14ac:dyDescent="0.3">
      <c r="A7" s="1" t="s">
        <v>625</v>
      </c>
      <c r="B7" s="61">
        <v>0.84548857490659457</v>
      </c>
      <c r="C7" s="61">
        <v>0.56760295534284666</v>
      </c>
    </row>
    <row r="8" spans="1:3" x14ac:dyDescent="0.3">
      <c r="A8" s="1" t="s">
        <v>626</v>
      </c>
      <c r="B8" s="61">
        <v>1.1420110717744174</v>
      </c>
      <c r="C8" s="61">
        <v>0.58622716091909899</v>
      </c>
    </row>
    <row r="9" spans="1:3" x14ac:dyDescent="0.3">
      <c r="A9" s="1" t="s">
        <v>627</v>
      </c>
      <c r="B9" s="61">
        <v>0.88653757993368398</v>
      </c>
      <c r="C9" s="61">
        <v>0.63898543115041828</v>
      </c>
    </row>
    <row r="10" spans="1:3" x14ac:dyDescent="0.3">
      <c r="A10" s="1" t="s">
        <v>628</v>
      </c>
      <c r="B10" s="61">
        <v>1.153791749377721</v>
      </c>
      <c r="C10" s="61">
        <v>0.5682325800840029</v>
      </c>
    </row>
    <row r="11" spans="1:3" x14ac:dyDescent="0.3">
      <c r="A11" s="1" t="s">
        <v>629</v>
      </c>
      <c r="B11" s="61">
        <v>0.81631849294396464</v>
      </c>
      <c r="C11" s="61">
        <v>0.67308940987792165</v>
      </c>
    </row>
    <row r="12" spans="1:3" x14ac:dyDescent="0.3">
      <c r="A12" s="7" t="s">
        <v>630</v>
      </c>
      <c r="B12" s="63">
        <v>0.74152782334639988</v>
      </c>
      <c r="C12" s="63">
        <v>0.56165210658895492</v>
      </c>
    </row>
    <row r="13" spans="1:3" x14ac:dyDescent="0.3">
      <c r="A13" s="206" t="s">
        <v>631</v>
      </c>
      <c r="B13" s="206"/>
      <c r="C13" s="206"/>
    </row>
    <row r="14" spans="1:3" x14ac:dyDescent="0.3">
      <c r="A14" s="198" t="s">
        <v>0</v>
      </c>
    </row>
  </sheetData>
  <mergeCells count="1">
    <mergeCell ref="A13:C13"/>
  </mergeCells>
  <hyperlinks>
    <hyperlink ref="A14" location="OBSAH!A1" display="OBSAH" xr:uid="{D83A2495-0D4C-42BE-B817-54C5DADBF91D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8050-EDEC-4BED-8923-960ABDEABEBC}">
  <sheetPr>
    <tabColor theme="4" tint="0.39997558519241921"/>
  </sheetPr>
  <dimension ref="A2:C14"/>
  <sheetViews>
    <sheetView workbookViewId="0"/>
  </sheetViews>
  <sheetFormatPr defaultColWidth="9.1796875" defaultRowHeight="14" x14ac:dyDescent="0.3"/>
  <cols>
    <col min="1" max="1" width="24.54296875" style="1" customWidth="1"/>
    <col min="2" max="3" width="20.54296875" style="1" customWidth="1"/>
    <col min="4" max="16384" width="9.1796875" style="1"/>
  </cols>
  <sheetData>
    <row r="2" spans="1:3" x14ac:dyDescent="0.3">
      <c r="A2" s="2" t="s">
        <v>462</v>
      </c>
    </row>
    <row r="4" spans="1:3" x14ac:dyDescent="0.3">
      <c r="A4" s="62" t="s">
        <v>620</v>
      </c>
      <c r="B4" s="62" t="s">
        <v>621</v>
      </c>
      <c r="C4" s="62" t="s">
        <v>622</v>
      </c>
    </row>
    <row r="5" spans="1:3" x14ac:dyDescent="0.3">
      <c r="A5" s="1" t="s">
        <v>623</v>
      </c>
      <c r="B5" s="61">
        <v>0.22450632864905753</v>
      </c>
      <c r="C5" s="61">
        <v>0.46503354492733756</v>
      </c>
    </row>
    <row r="6" spans="1:3" x14ac:dyDescent="0.3">
      <c r="A6" s="1" t="s">
        <v>624</v>
      </c>
      <c r="B6" s="61">
        <v>0.49069496994937439</v>
      </c>
      <c r="C6" s="61">
        <v>0.49692565056985677</v>
      </c>
    </row>
    <row r="7" spans="1:3" x14ac:dyDescent="0.3">
      <c r="A7" s="1" t="s">
        <v>625</v>
      </c>
      <c r="B7" s="61">
        <v>0.64653005479962522</v>
      </c>
      <c r="C7" s="61">
        <v>0.50629855299701787</v>
      </c>
    </row>
    <row r="8" spans="1:3" x14ac:dyDescent="0.3">
      <c r="A8" s="1" t="s">
        <v>626</v>
      </c>
      <c r="B8" s="61">
        <v>0.98703723319266312</v>
      </c>
      <c r="C8" s="61">
        <v>0.85949417212108448</v>
      </c>
    </row>
    <row r="9" spans="1:3" x14ac:dyDescent="0.3">
      <c r="A9" s="1" t="s">
        <v>627</v>
      </c>
      <c r="B9" s="61">
        <v>0.80862086312010872</v>
      </c>
      <c r="C9" s="61">
        <v>0.55996982650607019</v>
      </c>
    </row>
    <row r="10" spans="1:3" x14ac:dyDescent="0.3">
      <c r="A10" s="1" t="s">
        <v>628</v>
      </c>
      <c r="B10" s="61">
        <v>1.1892275224618294</v>
      </c>
      <c r="C10" s="61">
        <v>0.65833078932754452</v>
      </c>
    </row>
    <row r="11" spans="1:3" x14ac:dyDescent="0.3">
      <c r="A11" s="1" t="s">
        <v>629</v>
      </c>
      <c r="B11" s="61">
        <v>0.74816451532242645</v>
      </c>
      <c r="C11" s="61">
        <v>0.76120002059117442</v>
      </c>
    </row>
    <row r="12" spans="1:3" x14ac:dyDescent="0.3">
      <c r="A12" s="7" t="s">
        <v>630</v>
      </c>
      <c r="B12" s="63">
        <v>0.34441126498597707</v>
      </c>
      <c r="C12" s="63">
        <v>0.79063869577312673</v>
      </c>
    </row>
    <row r="13" spans="1:3" x14ac:dyDescent="0.3">
      <c r="A13" s="206" t="s">
        <v>631</v>
      </c>
      <c r="B13" s="206"/>
      <c r="C13" s="206"/>
    </row>
    <row r="14" spans="1:3" x14ac:dyDescent="0.3">
      <c r="A14" s="198" t="s">
        <v>0</v>
      </c>
    </row>
  </sheetData>
  <mergeCells count="1">
    <mergeCell ref="A13:C13"/>
  </mergeCells>
  <hyperlinks>
    <hyperlink ref="A14" location="OBSAH!A1" display="OBSAH" xr:uid="{8B66ED5C-F085-4E6A-A179-74689CF8C98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F249"/>
  <sheetViews>
    <sheetView workbookViewId="0"/>
  </sheetViews>
  <sheetFormatPr defaultRowHeight="14.5" x14ac:dyDescent="0.35"/>
  <cols>
    <col min="1" max="1" width="28.1796875" style="2" customWidth="1"/>
    <col min="2" max="2" width="14.7265625" style="1" customWidth="1"/>
    <col min="3" max="3" width="12.26953125" style="3" customWidth="1"/>
    <col min="4" max="6" width="9.1796875" style="1"/>
  </cols>
  <sheetData>
    <row r="2" spans="1:3" x14ac:dyDescent="0.35">
      <c r="A2" s="2" t="s">
        <v>1</v>
      </c>
    </row>
    <row r="4" spans="1:3" ht="16.5" customHeight="1" x14ac:dyDescent="0.35">
      <c r="A4" s="4" t="s">
        <v>5</v>
      </c>
      <c r="B4" s="4">
        <v>2021</v>
      </c>
      <c r="C4" s="4">
        <v>2022</v>
      </c>
    </row>
    <row r="5" spans="1:3" ht="16.5" customHeight="1" x14ac:dyDescent="0.35">
      <c r="A5" s="1" t="s">
        <v>6</v>
      </c>
      <c r="B5" s="3">
        <v>28</v>
      </c>
      <c r="C5" s="3">
        <v>30</v>
      </c>
    </row>
    <row r="6" spans="1:3" ht="16.5" customHeight="1" x14ac:dyDescent="0.35">
      <c r="A6" s="1" t="s">
        <v>7</v>
      </c>
      <c r="B6" s="3">
        <v>38</v>
      </c>
      <c r="C6" s="3">
        <v>43</v>
      </c>
    </row>
    <row r="7" spans="1:3" ht="16.5" customHeight="1" x14ac:dyDescent="0.35">
      <c r="A7" s="1" t="s">
        <v>8</v>
      </c>
      <c r="B7" s="3">
        <v>39</v>
      </c>
      <c r="C7" s="3">
        <v>40</v>
      </c>
    </row>
    <row r="8" spans="1:3" ht="16.5" customHeight="1" x14ac:dyDescent="0.35">
      <c r="A8" s="1" t="s">
        <v>9</v>
      </c>
      <c r="B8" s="3">
        <v>39</v>
      </c>
      <c r="C8" s="3">
        <v>42</v>
      </c>
    </row>
    <row r="9" spans="1:3" ht="16.5" customHeight="1" x14ac:dyDescent="0.35">
      <c r="A9" s="1" t="s">
        <v>10</v>
      </c>
      <c r="B9" s="3">
        <v>42</v>
      </c>
      <c r="C9" s="3">
        <v>41</v>
      </c>
    </row>
    <row r="10" spans="1:3" ht="16.5" customHeight="1" x14ac:dyDescent="0.35">
      <c r="A10" s="1" t="s">
        <v>11</v>
      </c>
      <c r="B10" s="3">
        <v>43</v>
      </c>
      <c r="C10" s="3">
        <v>48</v>
      </c>
    </row>
    <row r="11" spans="1:3" ht="16.5" customHeight="1" x14ac:dyDescent="0.35">
      <c r="A11" s="1" t="s">
        <v>12</v>
      </c>
      <c r="B11" s="3">
        <v>44</v>
      </c>
      <c r="C11" s="3">
        <v>40</v>
      </c>
    </row>
    <row r="12" spans="1:3" ht="16.5" customHeight="1" x14ac:dyDescent="0.35">
      <c r="A12" s="1" t="s">
        <v>13</v>
      </c>
      <c r="B12" s="3">
        <v>44</v>
      </c>
      <c r="C12" s="3">
        <v>46</v>
      </c>
    </row>
    <row r="13" spans="1:3" ht="16.5" customHeight="1" x14ac:dyDescent="0.35">
      <c r="A13" s="1" t="s">
        <v>14</v>
      </c>
      <c r="B13" s="3">
        <v>45</v>
      </c>
      <c r="C13" s="3">
        <v>47</v>
      </c>
    </row>
    <row r="14" spans="1:3" ht="16.5" customHeight="1" x14ac:dyDescent="0.35">
      <c r="A14" s="1" t="s">
        <v>15</v>
      </c>
      <c r="B14" s="3">
        <v>45</v>
      </c>
      <c r="C14" s="3">
        <v>47</v>
      </c>
    </row>
    <row r="15" spans="1:3" ht="16.5" customHeight="1" x14ac:dyDescent="0.35">
      <c r="A15" s="1" t="s">
        <v>16</v>
      </c>
      <c r="B15" s="3">
        <v>46</v>
      </c>
      <c r="C15" s="3">
        <v>47</v>
      </c>
    </row>
    <row r="16" spans="1:3" x14ac:dyDescent="0.35">
      <c r="A16" s="1" t="s">
        <v>17</v>
      </c>
      <c r="B16" s="3">
        <v>48</v>
      </c>
      <c r="C16" s="3">
        <v>49</v>
      </c>
    </row>
    <row r="17" spans="1:3" x14ac:dyDescent="0.35">
      <c r="A17" s="1" t="s">
        <v>18</v>
      </c>
      <c r="B17" s="3">
        <v>49</v>
      </c>
      <c r="C17" s="3">
        <v>52</v>
      </c>
    </row>
    <row r="18" spans="1:3" x14ac:dyDescent="0.35">
      <c r="A18" s="1" t="s">
        <v>19</v>
      </c>
      <c r="B18" s="3">
        <v>49</v>
      </c>
      <c r="C18" s="3">
        <v>50</v>
      </c>
    </row>
    <row r="19" spans="1:3" x14ac:dyDescent="0.35">
      <c r="A19" s="1" t="s">
        <v>20</v>
      </c>
      <c r="B19" s="3">
        <v>49</v>
      </c>
      <c r="C19" s="3">
        <v>46</v>
      </c>
    </row>
    <row r="20" spans="1:3" x14ac:dyDescent="0.35">
      <c r="A20" s="1" t="s">
        <v>21</v>
      </c>
      <c r="B20" s="3">
        <v>50</v>
      </c>
      <c r="C20" s="3">
        <v>53</v>
      </c>
    </row>
    <row r="21" spans="1:3" x14ac:dyDescent="0.35">
      <c r="A21" s="1" t="s">
        <v>22</v>
      </c>
      <c r="B21" s="3">
        <v>51</v>
      </c>
      <c r="C21" s="3">
        <v>52</v>
      </c>
    </row>
    <row r="22" spans="1:3" x14ac:dyDescent="0.35">
      <c r="A22" s="1" t="s">
        <v>23</v>
      </c>
      <c r="B22" s="3">
        <v>51</v>
      </c>
      <c r="C22" s="3">
        <v>52</v>
      </c>
    </row>
    <row r="23" spans="1:3" x14ac:dyDescent="0.35">
      <c r="A23" s="1" t="s">
        <v>24</v>
      </c>
      <c r="B23" s="3">
        <v>52</v>
      </c>
      <c r="C23" s="3">
        <v>56</v>
      </c>
    </row>
    <row r="24" spans="1:3" x14ac:dyDescent="0.35">
      <c r="A24" s="1" t="s">
        <v>25</v>
      </c>
      <c r="B24" s="3">
        <v>52</v>
      </c>
      <c r="C24" s="3">
        <v>50</v>
      </c>
    </row>
    <row r="25" spans="1:3" x14ac:dyDescent="0.35">
      <c r="A25" s="1" t="s">
        <v>26</v>
      </c>
      <c r="B25" s="3">
        <v>52</v>
      </c>
      <c r="C25" s="3">
        <v>54</v>
      </c>
    </row>
    <row r="26" spans="1:3" x14ac:dyDescent="0.35">
      <c r="A26" s="1" t="s">
        <v>27</v>
      </c>
      <c r="B26" s="3">
        <v>53</v>
      </c>
      <c r="C26" s="3">
        <v>60</v>
      </c>
    </row>
    <row r="27" spans="1:3" x14ac:dyDescent="0.35">
      <c r="A27" s="1" t="s">
        <v>28</v>
      </c>
      <c r="B27" s="3">
        <v>53</v>
      </c>
      <c r="C27" s="3">
        <v>54</v>
      </c>
    </row>
    <row r="28" spans="1:3" x14ac:dyDescent="0.35">
      <c r="A28" s="1" t="s">
        <v>29</v>
      </c>
      <c r="B28" s="3">
        <v>54</v>
      </c>
      <c r="C28" s="3">
        <v>55</v>
      </c>
    </row>
    <row r="29" spans="1:3" x14ac:dyDescent="0.35">
      <c r="A29" s="1" t="s">
        <v>30</v>
      </c>
      <c r="B29" s="3">
        <v>54</v>
      </c>
      <c r="C29" s="3">
        <v>55</v>
      </c>
    </row>
    <row r="30" spans="1:3" x14ac:dyDescent="0.35">
      <c r="A30" s="1" t="s">
        <v>31</v>
      </c>
      <c r="B30" s="3">
        <v>55</v>
      </c>
      <c r="C30" s="3">
        <v>55</v>
      </c>
    </row>
    <row r="31" spans="1:3" x14ac:dyDescent="0.35">
      <c r="A31" s="1" t="s">
        <v>32</v>
      </c>
      <c r="B31" s="3">
        <v>56</v>
      </c>
      <c r="C31" s="3">
        <v>59</v>
      </c>
    </row>
    <row r="32" spans="1:3" x14ac:dyDescent="0.35">
      <c r="A32" s="1" t="s">
        <v>33</v>
      </c>
      <c r="B32" s="3">
        <v>56</v>
      </c>
      <c r="C32" s="3">
        <v>59</v>
      </c>
    </row>
    <row r="33" spans="1:3" x14ac:dyDescent="0.35">
      <c r="A33" s="1" t="s">
        <v>34</v>
      </c>
      <c r="B33" s="3">
        <v>56</v>
      </c>
      <c r="C33" s="3">
        <v>57</v>
      </c>
    </row>
    <row r="34" spans="1:3" x14ac:dyDescent="0.35">
      <c r="A34" s="1" t="s">
        <v>35</v>
      </c>
      <c r="B34" s="3">
        <v>56</v>
      </c>
      <c r="C34" s="3">
        <v>59</v>
      </c>
    </row>
    <row r="35" spans="1:3" x14ac:dyDescent="0.35">
      <c r="A35" s="1" t="s">
        <v>36</v>
      </c>
      <c r="B35" s="3">
        <v>57</v>
      </c>
      <c r="C35" s="3">
        <v>57</v>
      </c>
    </row>
    <row r="36" spans="1:3" x14ac:dyDescent="0.35">
      <c r="A36" s="1" t="s">
        <v>37</v>
      </c>
      <c r="B36" s="3">
        <v>57</v>
      </c>
      <c r="C36" s="3">
        <v>57</v>
      </c>
    </row>
    <row r="37" spans="1:3" x14ac:dyDescent="0.35">
      <c r="A37" s="1" t="s">
        <v>38</v>
      </c>
      <c r="B37" s="3">
        <v>57</v>
      </c>
      <c r="C37" s="3">
        <v>60</v>
      </c>
    </row>
    <row r="38" spans="1:3" x14ac:dyDescent="0.35">
      <c r="A38" s="1" t="s">
        <v>39</v>
      </c>
      <c r="B38" s="3">
        <v>58</v>
      </c>
      <c r="C38" s="3">
        <v>59</v>
      </c>
    </row>
    <row r="39" spans="1:3" x14ac:dyDescent="0.35">
      <c r="A39" s="1" t="s">
        <v>40</v>
      </c>
      <c r="B39" s="3">
        <v>58</v>
      </c>
      <c r="C39" s="3">
        <v>57</v>
      </c>
    </row>
    <row r="40" spans="1:3" x14ac:dyDescent="0.35">
      <c r="A40" s="1" t="s">
        <v>41</v>
      </c>
      <c r="B40" s="3">
        <v>59</v>
      </c>
      <c r="C40" s="3">
        <v>60</v>
      </c>
    </row>
    <row r="41" spans="1:3" x14ac:dyDescent="0.35">
      <c r="A41" s="1" t="s">
        <v>42</v>
      </c>
      <c r="B41" s="3">
        <v>61</v>
      </c>
      <c r="C41" s="3">
        <v>60</v>
      </c>
    </row>
    <row r="42" spans="1:3" x14ac:dyDescent="0.35">
      <c r="A42" s="1" t="s">
        <v>43</v>
      </c>
      <c r="B42" s="3">
        <v>61</v>
      </c>
      <c r="C42" s="3">
        <v>65</v>
      </c>
    </row>
    <row r="43" spans="1:3" x14ac:dyDescent="0.35">
      <c r="A43" s="1" t="s">
        <v>44</v>
      </c>
      <c r="B43" s="3">
        <v>62</v>
      </c>
      <c r="C43" s="3">
        <v>65</v>
      </c>
    </row>
    <row r="44" spans="1:3" x14ac:dyDescent="0.35">
      <c r="A44" s="1" t="s">
        <v>45</v>
      </c>
      <c r="B44" s="3">
        <v>62</v>
      </c>
      <c r="C44" s="3">
        <v>64</v>
      </c>
    </row>
    <row r="45" spans="1:3" x14ac:dyDescent="0.35">
      <c r="A45" s="1" t="s">
        <v>46</v>
      </c>
      <c r="B45" s="3">
        <v>62</v>
      </c>
      <c r="C45" s="3">
        <v>68</v>
      </c>
    </row>
    <row r="46" spans="1:3" x14ac:dyDescent="0.35">
      <c r="A46" s="1" t="s">
        <v>47</v>
      </c>
      <c r="B46" s="3">
        <v>62</v>
      </c>
      <c r="C46" s="3">
        <v>63</v>
      </c>
    </row>
    <row r="47" spans="1:3" x14ac:dyDescent="0.35">
      <c r="A47" s="1" t="s">
        <v>48</v>
      </c>
      <c r="B47" s="3">
        <v>62</v>
      </c>
      <c r="C47" s="3">
        <v>65</v>
      </c>
    </row>
    <row r="48" spans="1:3" x14ac:dyDescent="0.35">
      <c r="A48" s="1" t="s">
        <v>49</v>
      </c>
      <c r="B48" s="3">
        <v>62</v>
      </c>
      <c r="C48" s="3">
        <v>63</v>
      </c>
    </row>
    <row r="49" spans="1:3" x14ac:dyDescent="0.35">
      <c r="A49" s="1" t="s">
        <v>50</v>
      </c>
      <c r="B49" s="3">
        <v>62</v>
      </c>
      <c r="C49" s="3">
        <v>65</v>
      </c>
    </row>
    <row r="50" spans="1:3" x14ac:dyDescent="0.35">
      <c r="A50" s="1" t="s">
        <v>51</v>
      </c>
      <c r="B50" s="3">
        <v>63</v>
      </c>
      <c r="C50" s="3">
        <v>63</v>
      </c>
    </row>
    <row r="51" spans="1:3" x14ac:dyDescent="0.35">
      <c r="A51" s="1" t="s">
        <v>52</v>
      </c>
      <c r="B51" s="3">
        <v>63</v>
      </c>
      <c r="C51" s="3">
        <v>65</v>
      </c>
    </row>
    <row r="52" spans="1:3" x14ac:dyDescent="0.35">
      <c r="A52" s="1" t="s">
        <v>53</v>
      </c>
      <c r="B52" s="3">
        <v>63</v>
      </c>
      <c r="C52" s="3">
        <v>65</v>
      </c>
    </row>
    <row r="53" spans="1:3" x14ac:dyDescent="0.35">
      <c r="A53" s="1" t="s">
        <v>54</v>
      </c>
      <c r="B53" s="3">
        <v>64</v>
      </c>
      <c r="C53" s="3">
        <v>67</v>
      </c>
    </row>
    <row r="54" spans="1:3" x14ac:dyDescent="0.35">
      <c r="A54" s="1" t="s">
        <v>55</v>
      </c>
      <c r="B54" s="3">
        <v>64</v>
      </c>
      <c r="C54" s="3">
        <v>65</v>
      </c>
    </row>
    <row r="55" spans="1:3" x14ac:dyDescent="0.35">
      <c r="A55" s="1" t="s">
        <v>56</v>
      </c>
      <c r="B55" s="3">
        <v>65</v>
      </c>
      <c r="C55" s="3">
        <v>72</v>
      </c>
    </row>
    <row r="56" spans="1:3" x14ac:dyDescent="0.35">
      <c r="A56" s="1" t="s">
        <v>57</v>
      </c>
      <c r="B56" s="3">
        <v>65</v>
      </c>
      <c r="C56" s="3">
        <v>66</v>
      </c>
    </row>
    <row r="57" spans="1:3" x14ac:dyDescent="0.35">
      <c r="A57" s="1" t="s">
        <v>58</v>
      </c>
      <c r="B57" s="3">
        <v>65</v>
      </c>
      <c r="C57" s="3">
        <v>70</v>
      </c>
    </row>
    <row r="58" spans="1:3" x14ac:dyDescent="0.35">
      <c r="A58" s="1" t="s">
        <v>59</v>
      </c>
      <c r="B58" s="3">
        <v>65</v>
      </c>
      <c r="C58" s="3">
        <v>67</v>
      </c>
    </row>
    <row r="59" spans="1:3" x14ac:dyDescent="0.35">
      <c r="A59" s="1" t="s">
        <v>60</v>
      </c>
      <c r="B59" s="3">
        <v>66</v>
      </c>
      <c r="C59" s="3">
        <v>64</v>
      </c>
    </row>
    <row r="60" spans="1:3" x14ac:dyDescent="0.35">
      <c r="A60" s="1" t="s">
        <v>61</v>
      </c>
      <c r="B60" s="3">
        <v>66</v>
      </c>
      <c r="C60" s="3">
        <v>67</v>
      </c>
    </row>
    <row r="61" spans="1:3" x14ac:dyDescent="0.35">
      <c r="A61" s="1" t="s">
        <v>62</v>
      </c>
      <c r="B61" s="3">
        <v>66</v>
      </c>
      <c r="C61" s="3">
        <v>71</v>
      </c>
    </row>
    <row r="62" spans="1:3" x14ac:dyDescent="0.35">
      <c r="A62" s="1" t="s">
        <v>63</v>
      </c>
      <c r="B62" s="3">
        <v>67</v>
      </c>
      <c r="C62" s="3">
        <v>69</v>
      </c>
    </row>
    <row r="63" spans="1:3" x14ac:dyDescent="0.35">
      <c r="A63" s="1" t="s">
        <v>64</v>
      </c>
      <c r="B63" s="3">
        <v>67</v>
      </c>
      <c r="C63" s="3">
        <v>73</v>
      </c>
    </row>
    <row r="64" spans="1:3" x14ac:dyDescent="0.35">
      <c r="A64" s="1" t="s">
        <v>65</v>
      </c>
      <c r="B64" s="3">
        <v>68</v>
      </c>
      <c r="C64" s="3">
        <v>68</v>
      </c>
    </row>
    <row r="65" spans="1:3" x14ac:dyDescent="0.35">
      <c r="A65" s="1" t="s">
        <v>66</v>
      </c>
      <c r="B65" s="3">
        <v>69</v>
      </c>
      <c r="C65" s="3">
        <v>71</v>
      </c>
    </row>
    <row r="66" spans="1:3" x14ac:dyDescent="0.35">
      <c r="A66" s="1" t="s">
        <v>67</v>
      </c>
      <c r="B66" s="3">
        <v>69</v>
      </c>
      <c r="C66" s="3">
        <v>70</v>
      </c>
    </row>
    <row r="67" spans="1:3" x14ac:dyDescent="0.35">
      <c r="A67" s="1" t="s">
        <v>68</v>
      </c>
      <c r="B67" s="3">
        <v>69</v>
      </c>
      <c r="C67" s="3">
        <v>73</v>
      </c>
    </row>
    <row r="68" spans="1:3" x14ac:dyDescent="0.35">
      <c r="A68" s="1" t="s">
        <v>69</v>
      </c>
      <c r="B68" s="3">
        <v>70</v>
      </c>
      <c r="C68" s="3">
        <v>71</v>
      </c>
    </row>
    <row r="69" spans="1:3" x14ac:dyDescent="0.35">
      <c r="A69" s="1" t="s">
        <v>70</v>
      </c>
      <c r="B69" s="3">
        <v>70</v>
      </c>
      <c r="C69" s="3">
        <v>71</v>
      </c>
    </row>
    <row r="70" spans="1:3" x14ac:dyDescent="0.35">
      <c r="A70" s="1" t="s">
        <v>71</v>
      </c>
      <c r="B70" s="3">
        <v>70</v>
      </c>
      <c r="C70" s="3">
        <v>79</v>
      </c>
    </row>
    <row r="71" spans="1:3" x14ac:dyDescent="0.35">
      <c r="A71" s="1" t="s">
        <v>72</v>
      </c>
      <c r="B71" s="3">
        <v>70</v>
      </c>
      <c r="C71" s="3">
        <v>70</v>
      </c>
    </row>
    <row r="72" spans="1:3" x14ac:dyDescent="0.35">
      <c r="A72" s="1" t="s">
        <v>73</v>
      </c>
      <c r="B72" s="3">
        <v>71</v>
      </c>
      <c r="C72" s="3">
        <v>71</v>
      </c>
    </row>
    <row r="73" spans="1:3" x14ac:dyDescent="0.35">
      <c r="A73" s="1" t="s">
        <v>74</v>
      </c>
      <c r="B73" s="3">
        <v>71</v>
      </c>
      <c r="C73" s="3">
        <v>73</v>
      </c>
    </row>
    <row r="74" spans="1:3" x14ac:dyDescent="0.35">
      <c r="A74" s="1" t="s">
        <v>75</v>
      </c>
      <c r="B74" s="3">
        <v>71</v>
      </c>
      <c r="C74" s="3">
        <v>71</v>
      </c>
    </row>
    <row r="75" spans="1:3" x14ac:dyDescent="0.35">
      <c r="A75" s="1" t="s">
        <v>76</v>
      </c>
      <c r="B75" s="3">
        <v>72</v>
      </c>
      <c r="C75" s="3">
        <v>70</v>
      </c>
    </row>
    <row r="76" spans="1:3" x14ac:dyDescent="0.35">
      <c r="A76" s="1" t="s">
        <v>77</v>
      </c>
      <c r="B76" s="3">
        <v>72</v>
      </c>
      <c r="C76" s="3">
        <v>73</v>
      </c>
    </row>
    <row r="77" spans="1:3" x14ac:dyDescent="0.35">
      <c r="A77" s="1" t="s">
        <v>78</v>
      </c>
      <c r="B77" s="3">
        <v>72</v>
      </c>
      <c r="C77" s="3">
        <v>71</v>
      </c>
    </row>
    <row r="78" spans="1:3" x14ac:dyDescent="0.35">
      <c r="A78" s="1" t="s">
        <v>79</v>
      </c>
      <c r="B78" s="3">
        <v>73</v>
      </c>
      <c r="C78" s="3">
        <v>71</v>
      </c>
    </row>
    <row r="79" spans="1:3" x14ac:dyDescent="0.35">
      <c r="A79" s="1" t="s">
        <v>80</v>
      </c>
      <c r="B79" s="3">
        <v>73</v>
      </c>
      <c r="C79" s="3">
        <v>74</v>
      </c>
    </row>
    <row r="80" spans="1:3" x14ac:dyDescent="0.35">
      <c r="A80" s="1" t="s">
        <v>81</v>
      </c>
      <c r="B80" s="3">
        <v>73</v>
      </c>
      <c r="C80" s="3">
        <v>75</v>
      </c>
    </row>
    <row r="81" spans="1:3" x14ac:dyDescent="0.35">
      <c r="A81" s="1" t="s">
        <v>82</v>
      </c>
      <c r="B81" s="3">
        <v>74</v>
      </c>
      <c r="C81" s="3">
        <v>73</v>
      </c>
    </row>
    <row r="82" spans="1:3" x14ac:dyDescent="0.35">
      <c r="A82" s="1" t="s">
        <v>83</v>
      </c>
      <c r="B82" s="3">
        <v>75</v>
      </c>
      <c r="C82" s="3">
        <v>72</v>
      </c>
    </row>
    <row r="83" spans="1:3" x14ac:dyDescent="0.35">
      <c r="A83" s="1" t="s">
        <v>84</v>
      </c>
      <c r="B83" s="3">
        <v>75</v>
      </c>
      <c r="C83" s="3">
        <v>72</v>
      </c>
    </row>
    <row r="84" spans="1:3" x14ac:dyDescent="0.35">
      <c r="A84" s="1" t="s">
        <v>85</v>
      </c>
      <c r="B84" s="3">
        <v>75</v>
      </c>
      <c r="C84" s="3">
        <v>73</v>
      </c>
    </row>
    <row r="85" spans="1:3" x14ac:dyDescent="0.35">
      <c r="A85" s="1" t="s">
        <v>86</v>
      </c>
      <c r="B85" s="3">
        <v>75</v>
      </c>
      <c r="C85" s="3">
        <v>80</v>
      </c>
    </row>
    <row r="86" spans="1:3" x14ac:dyDescent="0.35">
      <c r="A86" s="1" t="s">
        <v>87</v>
      </c>
      <c r="B86" s="3">
        <v>75</v>
      </c>
      <c r="C86" s="3">
        <v>78</v>
      </c>
    </row>
    <row r="87" spans="1:3" x14ac:dyDescent="0.35">
      <c r="A87" s="1" t="s">
        <v>88</v>
      </c>
      <c r="B87" s="3">
        <v>76</v>
      </c>
      <c r="C87" s="3">
        <v>74</v>
      </c>
    </row>
    <row r="88" spans="1:3" x14ac:dyDescent="0.35">
      <c r="A88" s="1" t="s">
        <v>89</v>
      </c>
      <c r="B88" s="3">
        <v>76</v>
      </c>
      <c r="C88" s="3">
        <v>78</v>
      </c>
    </row>
    <row r="89" spans="1:3" x14ac:dyDescent="0.35">
      <c r="A89" s="1" t="s">
        <v>90</v>
      </c>
      <c r="B89" s="3">
        <v>76</v>
      </c>
      <c r="C89" s="3">
        <v>75</v>
      </c>
    </row>
    <row r="90" spans="1:3" x14ac:dyDescent="0.35">
      <c r="A90" s="1" t="s">
        <v>91</v>
      </c>
      <c r="B90" s="3">
        <v>76</v>
      </c>
      <c r="C90" s="3">
        <v>73</v>
      </c>
    </row>
    <row r="91" spans="1:3" x14ac:dyDescent="0.35">
      <c r="A91" s="1" t="s">
        <v>92</v>
      </c>
      <c r="B91" s="3">
        <v>76</v>
      </c>
      <c r="C91" s="3">
        <v>83</v>
      </c>
    </row>
    <row r="92" spans="1:3" x14ac:dyDescent="0.35">
      <c r="A92" s="1" t="s">
        <v>93</v>
      </c>
      <c r="B92" s="3">
        <v>76</v>
      </c>
      <c r="C92" s="3">
        <v>90</v>
      </c>
    </row>
    <row r="93" spans="1:3" x14ac:dyDescent="0.35">
      <c r="A93" s="1" t="s">
        <v>94</v>
      </c>
      <c r="B93" s="3">
        <v>77</v>
      </c>
      <c r="C93" s="3">
        <v>73</v>
      </c>
    </row>
    <row r="94" spans="1:3" x14ac:dyDescent="0.35">
      <c r="A94" s="1" t="s">
        <v>95</v>
      </c>
      <c r="B94" s="3">
        <v>77</v>
      </c>
      <c r="C94" s="3">
        <v>79</v>
      </c>
    </row>
    <row r="95" spans="1:3" x14ac:dyDescent="0.35">
      <c r="A95" s="1" t="s">
        <v>96</v>
      </c>
      <c r="B95" s="3">
        <v>77</v>
      </c>
      <c r="C95" s="3">
        <v>74</v>
      </c>
    </row>
    <row r="96" spans="1:3" x14ac:dyDescent="0.35">
      <c r="A96" s="1" t="s">
        <v>97</v>
      </c>
      <c r="B96" s="3">
        <v>78</v>
      </c>
      <c r="C96" s="3">
        <v>80</v>
      </c>
    </row>
    <row r="97" spans="1:3" x14ac:dyDescent="0.35">
      <c r="A97" s="1" t="s">
        <v>98</v>
      </c>
      <c r="B97" s="3">
        <v>78</v>
      </c>
      <c r="C97" s="3">
        <v>76</v>
      </c>
    </row>
    <row r="98" spans="1:3" x14ac:dyDescent="0.35">
      <c r="A98" s="1" t="s">
        <v>99</v>
      </c>
      <c r="B98" s="3">
        <v>79</v>
      </c>
      <c r="C98" s="3">
        <v>79</v>
      </c>
    </row>
    <row r="99" spans="1:3" x14ac:dyDescent="0.35">
      <c r="A99" s="1" t="s">
        <v>100</v>
      </c>
      <c r="B99" s="3">
        <v>79</v>
      </c>
      <c r="C99" s="3">
        <v>76</v>
      </c>
    </row>
    <row r="100" spans="1:3" x14ac:dyDescent="0.35">
      <c r="A100" s="1" t="s">
        <v>101</v>
      </c>
      <c r="B100" s="3">
        <v>79</v>
      </c>
      <c r="C100" s="3">
        <v>83</v>
      </c>
    </row>
    <row r="101" spans="1:3" x14ac:dyDescent="0.35">
      <c r="A101" s="1" t="s">
        <v>102</v>
      </c>
      <c r="B101" s="3">
        <v>80</v>
      </c>
      <c r="C101" s="3">
        <v>82</v>
      </c>
    </row>
    <row r="102" spans="1:3" x14ac:dyDescent="0.35">
      <c r="A102" s="1" t="s">
        <v>103</v>
      </c>
      <c r="B102" s="3">
        <v>81</v>
      </c>
      <c r="C102" s="3">
        <v>79</v>
      </c>
    </row>
    <row r="103" spans="1:3" x14ac:dyDescent="0.35">
      <c r="A103" s="1" t="s">
        <v>104</v>
      </c>
      <c r="B103" s="3">
        <v>81</v>
      </c>
      <c r="C103" s="3">
        <v>90</v>
      </c>
    </row>
    <row r="104" spans="1:3" x14ac:dyDescent="0.35">
      <c r="A104" s="1" t="s">
        <v>105</v>
      </c>
      <c r="B104" s="3">
        <v>81</v>
      </c>
      <c r="C104" s="3">
        <v>78</v>
      </c>
    </row>
    <row r="105" spans="1:3" x14ac:dyDescent="0.35">
      <c r="A105" s="1" t="s">
        <v>106</v>
      </c>
      <c r="B105" s="3">
        <v>81</v>
      </c>
      <c r="C105" s="3">
        <v>80</v>
      </c>
    </row>
    <row r="106" spans="1:3" x14ac:dyDescent="0.35">
      <c r="A106" s="1" t="s">
        <v>107</v>
      </c>
      <c r="B106" s="3">
        <v>82</v>
      </c>
      <c r="C106" s="3">
        <v>76</v>
      </c>
    </row>
    <row r="107" spans="1:3" x14ac:dyDescent="0.35">
      <c r="A107" s="1" t="s">
        <v>108</v>
      </c>
      <c r="B107" s="3">
        <v>83</v>
      </c>
      <c r="C107" s="3">
        <v>105</v>
      </c>
    </row>
    <row r="108" spans="1:3" x14ac:dyDescent="0.35">
      <c r="A108" s="1" t="s">
        <v>109</v>
      </c>
      <c r="B108" s="3">
        <v>83</v>
      </c>
      <c r="C108" s="3">
        <v>84</v>
      </c>
    </row>
    <row r="109" spans="1:3" x14ac:dyDescent="0.35">
      <c r="A109" s="1" t="s">
        <v>110</v>
      </c>
      <c r="B109" s="3">
        <v>84</v>
      </c>
      <c r="C109" s="3">
        <v>83</v>
      </c>
    </row>
    <row r="110" spans="1:3" x14ac:dyDescent="0.35">
      <c r="A110" s="1" t="s">
        <v>111</v>
      </c>
      <c r="B110" s="3">
        <v>84</v>
      </c>
      <c r="C110" s="3">
        <v>81</v>
      </c>
    </row>
    <row r="111" spans="1:3" x14ac:dyDescent="0.35">
      <c r="A111" s="1" t="s">
        <v>112</v>
      </c>
      <c r="B111" s="3">
        <v>84</v>
      </c>
      <c r="C111" s="3">
        <v>83</v>
      </c>
    </row>
    <row r="112" spans="1:3" x14ac:dyDescent="0.35">
      <c r="A112" s="1" t="s">
        <v>113</v>
      </c>
      <c r="B112" s="3">
        <v>85</v>
      </c>
      <c r="C112" s="3">
        <v>83</v>
      </c>
    </row>
    <row r="113" spans="1:3" x14ac:dyDescent="0.35">
      <c r="A113" s="1" t="s">
        <v>114</v>
      </c>
      <c r="B113" s="3">
        <v>85</v>
      </c>
      <c r="C113" s="3">
        <v>83</v>
      </c>
    </row>
    <row r="114" spans="1:3" x14ac:dyDescent="0.35">
      <c r="A114" s="1" t="s">
        <v>115</v>
      </c>
      <c r="B114" s="3">
        <v>85</v>
      </c>
      <c r="C114" s="3">
        <v>82</v>
      </c>
    </row>
    <row r="115" spans="1:3" x14ac:dyDescent="0.35">
      <c r="A115" s="1" t="s">
        <v>116</v>
      </c>
      <c r="B115" s="3">
        <v>85</v>
      </c>
      <c r="C115" s="3">
        <v>82</v>
      </c>
    </row>
    <row r="116" spans="1:3" x14ac:dyDescent="0.35">
      <c r="A116" s="1" t="s">
        <v>117</v>
      </c>
      <c r="B116" s="3">
        <v>86</v>
      </c>
      <c r="C116" s="3">
        <v>85</v>
      </c>
    </row>
    <row r="117" spans="1:3" x14ac:dyDescent="0.35">
      <c r="A117" s="1" t="s">
        <v>118</v>
      </c>
      <c r="B117" s="3">
        <v>86</v>
      </c>
      <c r="C117" s="3">
        <v>88</v>
      </c>
    </row>
    <row r="118" spans="1:3" x14ac:dyDescent="0.35">
      <c r="A118" s="1" t="s">
        <v>119</v>
      </c>
      <c r="B118" s="3">
        <v>86</v>
      </c>
      <c r="C118" s="3">
        <v>84</v>
      </c>
    </row>
    <row r="119" spans="1:3" x14ac:dyDescent="0.35">
      <c r="A119" s="1" t="s">
        <v>120</v>
      </c>
      <c r="B119" s="3">
        <v>86</v>
      </c>
      <c r="C119" s="3">
        <v>87</v>
      </c>
    </row>
    <row r="120" spans="1:3" x14ac:dyDescent="0.35">
      <c r="A120" s="1" t="s">
        <v>121</v>
      </c>
      <c r="B120" s="3">
        <v>86</v>
      </c>
      <c r="C120" s="3">
        <v>90</v>
      </c>
    </row>
    <row r="121" spans="1:3" x14ac:dyDescent="0.35">
      <c r="A121" s="1" t="s">
        <v>122</v>
      </c>
      <c r="B121" s="3">
        <v>86</v>
      </c>
      <c r="C121" s="3">
        <v>80</v>
      </c>
    </row>
    <row r="122" spans="1:3" x14ac:dyDescent="0.35">
      <c r="A122" s="1" t="s">
        <v>123</v>
      </c>
      <c r="B122" s="3">
        <v>86</v>
      </c>
      <c r="C122" s="3">
        <v>84</v>
      </c>
    </row>
    <row r="123" spans="1:3" x14ac:dyDescent="0.35">
      <c r="A123" s="1" t="s">
        <v>124</v>
      </c>
      <c r="B123" s="3">
        <v>86</v>
      </c>
      <c r="C123" s="3">
        <v>89</v>
      </c>
    </row>
    <row r="124" spans="1:3" x14ac:dyDescent="0.35">
      <c r="A124" s="1" t="s">
        <v>125</v>
      </c>
      <c r="B124" s="3">
        <v>86</v>
      </c>
      <c r="C124" s="3">
        <v>89</v>
      </c>
    </row>
    <row r="125" spans="1:3" x14ac:dyDescent="0.35">
      <c r="A125" s="1" t="s">
        <v>126</v>
      </c>
      <c r="B125" s="3">
        <v>87</v>
      </c>
      <c r="C125" s="3">
        <v>85</v>
      </c>
    </row>
    <row r="126" spans="1:3" x14ac:dyDescent="0.35">
      <c r="A126" s="1" t="s">
        <v>127</v>
      </c>
      <c r="B126" s="3">
        <v>87</v>
      </c>
      <c r="C126" s="3">
        <v>87</v>
      </c>
    </row>
    <row r="127" spans="1:3" x14ac:dyDescent="0.35">
      <c r="A127" s="1" t="s">
        <v>128</v>
      </c>
      <c r="B127" s="3">
        <v>87</v>
      </c>
      <c r="C127" s="3">
        <v>88</v>
      </c>
    </row>
    <row r="128" spans="1:3" x14ac:dyDescent="0.35">
      <c r="A128" s="1" t="s">
        <v>129</v>
      </c>
      <c r="B128" s="3">
        <v>88</v>
      </c>
      <c r="C128" s="3">
        <v>89</v>
      </c>
    </row>
    <row r="129" spans="1:3" x14ac:dyDescent="0.35">
      <c r="A129" s="1" t="s">
        <v>130</v>
      </c>
      <c r="B129" s="3">
        <v>89</v>
      </c>
      <c r="C129" s="3">
        <v>85</v>
      </c>
    </row>
    <row r="130" spans="1:3" x14ac:dyDescent="0.35">
      <c r="A130" s="1" t="s">
        <v>131</v>
      </c>
      <c r="B130" s="3">
        <v>89</v>
      </c>
      <c r="C130" s="3">
        <v>85</v>
      </c>
    </row>
    <row r="131" spans="1:3" x14ac:dyDescent="0.35">
      <c r="A131" s="1" t="s">
        <v>132</v>
      </c>
      <c r="B131" s="3">
        <v>89</v>
      </c>
      <c r="C131" s="3">
        <v>90</v>
      </c>
    </row>
    <row r="132" spans="1:3" x14ac:dyDescent="0.35">
      <c r="A132" s="1" t="s">
        <v>133</v>
      </c>
      <c r="B132" s="3">
        <v>90</v>
      </c>
      <c r="C132" s="3">
        <v>87</v>
      </c>
    </row>
    <row r="133" spans="1:3" x14ac:dyDescent="0.35">
      <c r="A133" s="1" t="s">
        <v>134</v>
      </c>
      <c r="B133" s="3">
        <v>90</v>
      </c>
      <c r="C133" s="3">
        <v>88</v>
      </c>
    </row>
    <row r="134" spans="1:3" x14ac:dyDescent="0.35">
      <c r="A134" s="1" t="s">
        <v>135</v>
      </c>
      <c r="B134" s="3">
        <v>90</v>
      </c>
      <c r="C134" s="3">
        <v>91</v>
      </c>
    </row>
    <row r="135" spans="1:3" x14ac:dyDescent="0.35">
      <c r="A135" s="1" t="s">
        <v>136</v>
      </c>
      <c r="B135" s="3">
        <v>91</v>
      </c>
      <c r="C135" s="3">
        <v>94</v>
      </c>
    </row>
    <row r="136" spans="1:3" x14ac:dyDescent="0.35">
      <c r="A136" s="1" t="s">
        <v>137</v>
      </c>
      <c r="B136" s="3">
        <v>92</v>
      </c>
      <c r="C136" s="3">
        <v>85</v>
      </c>
    </row>
    <row r="137" spans="1:3" x14ac:dyDescent="0.35">
      <c r="A137" s="1" t="s">
        <v>138</v>
      </c>
      <c r="B137" s="3">
        <v>92</v>
      </c>
      <c r="C137" s="3">
        <v>88</v>
      </c>
    </row>
    <row r="138" spans="1:3" x14ac:dyDescent="0.35">
      <c r="A138" s="1" t="s">
        <v>139</v>
      </c>
      <c r="B138" s="3">
        <v>92</v>
      </c>
      <c r="C138" s="3">
        <v>94</v>
      </c>
    </row>
    <row r="139" spans="1:3" x14ac:dyDescent="0.35">
      <c r="A139" s="1" t="s">
        <v>140</v>
      </c>
      <c r="B139" s="3">
        <v>93</v>
      </c>
      <c r="C139" s="3">
        <v>91</v>
      </c>
    </row>
    <row r="140" spans="1:3" x14ac:dyDescent="0.35">
      <c r="A140" s="1" t="s">
        <v>141</v>
      </c>
      <c r="B140" s="3">
        <v>94</v>
      </c>
      <c r="C140" s="3">
        <v>94</v>
      </c>
    </row>
    <row r="141" spans="1:3" x14ac:dyDescent="0.35">
      <c r="A141" s="1" t="s">
        <v>142</v>
      </c>
      <c r="B141" s="3">
        <v>95</v>
      </c>
      <c r="C141" s="3">
        <v>93</v>
      </c>
    </row>
    <row r="142" spans="1:3" x14ac:dyDescent="0.35">
      <c r="A142" s="1" t="s">
        <v>143</v>
      </c>
      <c r="B142" s="3">
        <v>95</v>
      </c>
      <c r="C142" s="3">
        <v>91</v>
      </c>
    </row>
    <row r="143" spans="1:3" x14ac:dyDescent="0.35">
      <c r="A143" s="1" t="s">
        <v>144</v>
      </c>
      <c r="B143" s="3">
        <v>95</v>
      </c>
      <c r="C143" s="3">
        <v>95</v>
      </c>
    </row>
    <row r="144" spans="1:3" x14ac:dyDescent="0.35">
      <c r="A144" s="1" t="s">
        <v>145</v>
      </c>
      <c r="B144" s="3">
        <v>95</v>
      </c>
      <c r="C144" s="3">
        <v>95</v>
      </c>
    </row>
    <row r="145" spans="1:3" x14ac:dyDescent="0.35">
      <c r="A145" s="1" t="s">
        <v>146</v>
      </c>
      <c r="B145" s="3">
        <v>96</v>
      </c>
      <c r="C145" s="3">
        <v>97</v>
      </c>
    </row>
    <row r="146" spans="1:3" x14ac:dyDescent="0.35">
      <c r="A146" s="1" t="s">
        <v>147</v>
      </c>
      <c r="B146" s="3">
        <v>96</v>
      </c>
      <c r="C146" s="3">
        <v>102</v>
      </c>
    </row>
    <row r="147" spans="1:3" x14ac:dyDescent="0.35">
      <c r="A147" s="1" t="s">
        <v>148</v>
      </c>
      <c r="B147" s="3">
        <v>98</v>
      </c>
      <c r="C147" s="3">
        <v>99</v>
      </c>
    </row>
    <row r="148" spans="1:3" x14ac:dyDescent="0.35">
      <c r="A148" s="1" t="s">
        <v>149</v>
      </c>
      <c r="B148" s="3">
        <v>98</v>
      </c>
      <c r="C148" s="3">
        <v>103</v>
      </c>
    </row>
    <row r="149" spans="1:3" x14ac:dyDescent="0.35">
      <c r="A149" s="1" t="s">
        <v>150</v>
      </c>
      <c r="B149" s="3">
        <v>99</v>
      </c>
      <c r="C149" s="3">
        <v>97</v>
      </c>
    </row>
    <row r="150" spans="1:3" x14ac:dyDescent="0.35">
      <c r="A150" s="1" t="s">
        <v>151</v>
      </c>
      <c r="B150" s="3">
        <v>99</v>
      </c>
      <c r="C150" s="3">
        <v>98</v>
      </c>
    </row>
    <row r="151" spans="1:3" x14ac:dyDescent="0.35">
      <c r="A151" s="1" t="s">
        <v>152</v>
      </c>
      <c r="B151" s="3">
        <v>99</v>
      </c>
      <c r="C151" s="3">
        <v>97</v>
      </c>
    </row>
    <row r="152" spans="1:3" x14ac:dyDescent="0.35">
      <c r="A152" s="1" t="s">
        <v>153</v>
      </c>
      <c r="B152" s="3">
        <v>99</v>
      </c>
      <c r="C152" s="3">
        <v>99</v>
      </c>
    </row>
    <row r="153" spans="1:3" x14ac:dyDescent="0.35">
      <c r="A153" s="1" t="s">
        <v>154</v>
      </c>
      <c r="B153" s="3">
        <v>100</v>
      </c>
      <c r="C153" s="3">
        <v>97</v>
      </c>
    </row>
    <row r="154" spans="1:3" x14ac:dyDescent="0.35">
      <c r="A154" s="1" t="s">
        <v>155</v>
      </c>
      <c r="B154" s="3">
        <v>100</v>
      </c>
      <c r="C154" s="3">
        <v>103</v>
      </c>
    </row>
    <row r="155" spans="1:3" x14ac:dyDescent="0.35">
      <c r="A155" s="1" t="s">
        <v>156</v>
      </c>
      <c r="B155" s="3">
        <v>100</v>
      </c>
      <c r="C155" s="3">
        <v>98</v>
      </c>
    </row>
    <row r="156" spans="1:3" x14ac:dyDescent="0.35">
      <c r="A156" s="1" t="s">
        <v>157</v>
      </c>
      <c r="B156" s="3">
        <v>101</v>
      </c>
      <c r="C156" s="3">
        <v>98</v>
      </c>
    </row>
    <row r="157" spans="1:3" x14ac:dyDescent="0.35">
      <c r="A157" s="1" t="s">
        <v>158</v>
      </c>
      <c r="B157" s="3">
        <v>101</v>
      </c>
      <c r="C157" s="3">
        <v>103</v>
      </c>
    </row>
    <row r="158" spans="1:3" x14ac:dyDescent="0.35">
      <c r="A158" s="1" t="s">
        <v>159</v>
      </c>
      <c r="B158" s="3">
        <v>101</v>
      </c>
      <c r="C158" s="3">
        <v>101</v>
      </c>
    </row>
    <row r="159" spans="1:3" x14ac:dyDescent="0.35">
      <c r="A159" s="1" t="s">
        <v>160</v>
      </c>
      <c r="B159" s="3">
        <v>101</v>
      </c>
      <c r="C159" s="3">
        <v>105</v>
      </c>
    </row>
    <row r="160" spans="1:3" x14ac:dyDescent="0.35">
      <c r="A160" s="1" t="s">
        <v>161</v>
      </c>
      <c r="B160" s="3">
        <v>102</v>
      </c>
      <c r="C160" s="3">
        <v>96</v>
      </c>
    </row>
    <row r="161" spans="1:3" x14ac:dyDescent="0.35">
      <c r="A161" s="1" t="s">
        <v>162</v>
      </c>
      <c r="B161" s="3">
        <v>102</v>
      </c>
      <c r="C161" s="3">
        <v>99</v>
      </c>
    </row>
    <row r="162" spans="1:3" x14ac:dyDescent="0.35">
      <c r="A162" s="1" t="s">
        <v>163</v>
      </c>
      <c r="B162" s="3">
        <v>102</v>
      </c>
      <c r="C162" s="3">
        <v>104</v>
      </c>
    </row>
    <row r="163" spans="1:3" x14ac:dyDescent="0.35">
      <c r="A163" s="1" t="s">
        <v>164</v>
      </c>
      <c r="B163" s="3">
        <v>103</v>
      </c>
      <c r="C163" s="3">
        <v>100</v>
      </c>
    </row>
    <row r="164" spans="1:3" x14ac:dyDescent="0.35">
      <c r="A164" s="1" t="s">
        <v>165</v>
      </c>
      <c r="B164" s="3">
        <v>103</v>
      </c>
      <c r="C164" s="3">
        <v>106</v>
      </c>
    </row>
    <row r="165" spans="1:3" x14ac:dyDescent="0.35">
      <c r="A165" s="1" t="s">
        <v>166</v>
      </c>
      <c r="B165" s="3">
        <v>103</v>
      </c>
      <c r="C165" s="3">
        <v>103</v>
      </c>
    </row>
    <row r="166" spans="1:3" x14ac:dyDescent="0.35">
      <c r="A166" s="1" t="s">
        <v>167</v>
      </c>
      <c r="B166" s="3">
        <v>104</v>
      </c>
      <c r="C166" s="3">
        <v>98</v>
      </c>
    </row>
    <row r="167" spans="1:3" x14ac:dyDescent="0.35">
      <c r="A167" s="1" t="s">
        <v>168</v>
      </c>
      <c r="B167" s="3">
        <v>104</v>
      </c>
      <c r="C167" s="3">
        <v>105</v>
      </c>
    </row>
    <row r="168" spans="1:3" x14ac:dyDescent="0.35">
      <c r="A168" s="1" t="s">
        <v>169</v>
      </c>
      <c r="B168" s="3">
        <v>104</v>
      </c>
      <c r="C168" s="3">
        <v>103</v>
      </c>
    </row>
    <row r="169" spans="1:3" x14ac:dyDescent="0.35">
      <c r="A169" s="1" t="s">
        <v>170</v>
      </c>
      <c r="B169" s="3">
        <v>105</v>
      </c>
      <c r="C169" s="3">
        <v>103</v>
      </c>
    </row>
    <row r="170" spans="1:3" x14ac:dyDescent="0.35">
      <c r="A170" s="1" t="s">
        <v>171</v>
      </c>
      <c r="B170" s="3">
        <v>105</v>
      </c>
      <c r="C170" s="3">
        <v>99</v>
      </c>
    </row>
    <row r="171" spans="1:3" x14ac:dyDescent="0.35">
      <c r="A171" s="1" t="s">
        <v>172</v>
      </c>
      <c r="B171" s="3">
        <v>105</v>
      </c>
      <c r="C171" s="3">
        <v>101</v>
      </c>
    </row>
    <row r="172" spans="1:3" x14ac:dyDescent="0.35">
      <c r="A172" s="1" t="s">
        <v>173</v>
      </c>
      <c r="B172" s="3">
        <v>106</v>
      </c>
      <c r="C172" s="3">
        <v>103</v>
      </c>
    </row>
    <row r="173" spans="1:3" x14ac:dyDescent="0.35">
      <c r="A173" s="1" t="s">
        <v>174</v>
      </c>
      <c r="B173" s="3">
        <v>107</v>
      </c>
      <c r="C173" s="3">
        <v>109</v>
      </c>
    </row>
    <row r="174" spans="1:3" x14ac:dyDescent="0.35">
      <c r="A174" s="1" t="s">
        <v>175</v>
      </c>
      <c r="B174" s="3">
        <v>108</v>
      </c>
      <c r="C174" s="3">
        <v>103</v>
      </c>
    </row>
    <row r="175" spans="1:3" x14ac:dyDescent="0.35">
      <c r="A175" s="1" t="s">
        <v>176</v>
      </c>
      <c r="B175" s="3">
        <v>108</v>
      </c>
      <c r="C175" s="3">
        <v>109</v>
      </c>
    </row>
    <row r="176" spans="1:3" x14ac:dyDescent="0.35">
      <c r="A176" s="1" t="s">
        <v>177</v>
      </c>
      <c r="B176" s="3">
        <v>108</v>
      </c>
      <c r="C176" s="3">
        <v>109</v>
      </c>
    </row>
    <row r="177" spans="1:3" x14ac:dyDescent="0.35">
      <c r="A177" s="1" t="s">
        <v>178</v>
      </c>
      <c r="B177" s="3">
        <v>108</v>
      </c>
      <c r="C177" s="3">
        <v>109</v>
      </c>
    </row>
    <row r="178" spans="1:3" x14ac:dyDescent="0.35">
      <c r="A178" s="1" t="s">
        <v>179</v>
      </c>
      <c r="B178" s="3">
        <v>109</v>
      </c>
      <c r="C178" s="3">
        <v>110</v>
      </c>
    </row>
    <row r="179" spans="1:3" x14ac:dyDescent="0.35">
      <c r="A179" s="1" t="s">
        <v>180</v>
      </c>
      <c r="B179" s="3">
        <v>109</v>
      </c>
      <c r="C179" s="3">
        <v>109</v>
      </c>
    </row>
    <row r="180" spans="1:3" x14ac:dyDescent="0.35">
      <c r="A180" s="1" t="s">
        <v>181</v>
      </c>
      <c r="B180" s="3">
        <v>109</v>
      </c>
      <c r="C180" s="3">
        <v>108</v>
      </c>
    </row>
    <row r="181" spans="1:3" x14ac:dyDescent="0.35">
      <c r="A181" s="1" t="s">
        <v>182</v>
      </c>
      <c r="B181" s="3">
        <v>109</v>
      </c>
      <c r="C181" s="3">
        <v>111</v>
      </c>
    </row>
    <row r="182" spans="1:3" x14ac:dyDescent="0.35">
      <c r="A182" s="1" t="s">
        <v>183</v>
      </c>
      <c r="B182" s="3">
        <v>109</v>
      </c>
      <c r="C182" s="3">
        <v>110</v>
      </c>
    </row>
    <row r="183" spans="1:3" x14ac:dyDescent="0.35">
      <c r="A183" s="1" t="s">
        <v>184</v>
      </c>
      <c r="B183" s="3">
        <v>109</v>
      </c>
      <c r="C183" s="3">
        <v>113</v>
      </c>
    </row>
    <row r="184" spans="1:3" x14ac:dyDescent="0.35">
      <c r="A184" s="1" t="s">
        <v>185</v>
      </c>
      <c r="B184" s="3">
        <v>112</v>
      </c>
      <c r="C184" s="3">
        <v>112</v>
      </c>
    </row>
    <row r="185" spans="1:3" x14ac:dyDescent="0.35">
      <c r="A185" s="1" t="s">
        <v>186</v>
      </c>
      <c r="B185" s="3">
        <v>112</v>
      </c>
      <c r="C185" s="3">
        <v>112</v>
      </c>
    </row>
    <row r="186" spans="1:3" x14ac:dyDescent="0.35">
      <c r="A186" s="1" t="s">
        <v>187</v>
      </c>
      <c r="B186" s="3">
        <v>114</v>
      </c>
      <c r="C186" s="3">
        <v>110</v>
      </c>
    </row>
    <row r="187" spans="1:3" x14ac:dyDescent="0.35">
      <c r="A187" s="1" t="s">
        <v>188</v>
      </c>
      <c r="B187" s="3">
        <v>114</v>
      </c>
      <c r="C187" s="3">
        <v>109</v>
      </c>
    </row>
    <row r="188" spans="1:3" x14ac:dyDescent="0.35">
      <c r="A188" s="1" t="s">
        <v>189</v>
      </c>
      <c r="B188" s="3">
        <v>114</v>
      </c>
      <c r="C188" s="3">
        <v>110</v>
      </c>
    </row>
    <row r="189" spans="1:3" x14ac:dyDescent="0.35">
      <c r="A189" s="1" t="s">
        <v>190</v>
      </c>
      <c r="B189" s="3">
        <v>114</v>
      </c>
      <c r="C189" s="3">
        <v>117</v>
      </c>
    </row>
    <row r="190" spans="1:3" x14ac:dyDescent="0.35">
      <c r="A190" s="1" t="s">
        <v>191</v>
      </c>
      <c r="B190" s="3">
        <v>115</v>
      </c>
      <c r="C190" s="3">
        <v>110</v>
      </c>
    </row>
    <row r="191" spans="1:3" x14ac:dyDescent="0.35">
      <c r="A191" s="1" t="s">
        <v>192</v>
      </c>
      <c r="B191" s="3">
        <v>116</v>
      </c>
      <c r="C191" s="3">
        <v>114</v>
      </c>
    </row>
    <row r="192" spans="1:3" x14ac:dyDescent="0.35">
      <c r="A192" s="1" t="s">
        <v>193</v>
      </c>
      <c r="B192" s="3">
        <v>116</v>
      </c>
      <c r="C192" s="3">
        <v>117</v>
      </c>
    </row>
    <row r="193" spans="1:3" x14ac:dyDescent="0.35">
      <c r="A193" s="1" t="s">
        <v>194</v>
      </c>
      <c r="B193" s="3">
        <v>116</v>
      </c>
      <c r="C193" s="3">
        <v>132</v>
      </c>
    </row>
    <row r="194" spans="1:3" x14ac:dyDescent="0.35">
      <c r="A194" s="1" t="s">
        <v>195</v>
      </c>
      <c r="B194" s="3">
        <v>116</v>
      </c>
      <c r="C194" s="3">
        <v>115</v>
      </c>
    </row>
    <row r="195" spans="1:3" x14ac:dyDescent="0.35">
      <c r="A195" s="1" t="s">
        <v>196</v>
      </c>
      <c r="B195" s="3">
        <v>117</v>
      </c>
      <c r="C195" s="3">
        <v>112</v>
      </c>
    </row>
    <row r="196" spans="1:3" x14ac:dyDescent="0.35">
      <c r="A196" s="1" t="s">
        <v>197</v>
      </c>
      <c r="B196" s="3">
        <v>117</v>
      </c>
      <c r="C196" s="3">
        <v>116</v>
      </c>
    </row>
    <row r="197" spans="1:3" x14ac:dyDescent="0.35">
      <c r="A197" s="1" t="s">
        <v>198</v>
      </c>
      <c r="B197" s="3">
        <v>118</v>
      </c>
      <c r="C197" s="3">
        <v>115</v>
      </c>
    </row>
    <row r="198" spans="1:3" x14ac:dyDescent="0.35">
      <c r="A198" s="1" t="s">
        <v>199</v>
      </c>
      <c r="B198" s="3">
        <v>120</v>
      </c>
      <c r="C198" s="3">
        <v>116</v>
      </c>
    </row>
    <row r="199" spans="1:3" x14ac:dyDescent="0.35">
      <c r="A199" s="1" t="s">
        <v>200</v>
      </c>
      <c r="B199" s="3">
        <v>120</v>
      </c>
      <c r="C199" s="3">
        <v>119</v>
      </c>
    </row>
    <row r="200" spans="1:3" x14ac:dyDescent="0.35">
      <c r="A200" s="1" t="s">
        <v>201</v>
      </c>
      <c r="B200" s="3">
        <v>120</v>
      </c>
      <c r="C200" s="3">
        <v>116</v>
      </c>
    </row>
    <row r="201" spans="1:3" x14ac:dyDescent="0.35">
      <c r="A201" s="1" t="s">
        <v>202</v>
      </c>
      <c r="B201" s="3">
        <v>121</v>
      </c>
      <c r="C201" s="3">
        <v>129</v>
      </c>
    </row>
    <row r="202" spans="1:3" x14ac:dyDescent="0.35">
      <c r="A202" s="1" t="s">
        <v>203</v>
      </c>
      <c r="B202" s="3">
        <v>122</v>
      </c>
      <c r="C202" s="3">
        <v>119</v>
      </c>
    </row>
    <row r="203" spans="1:3" x14ac:dyDescent="0.35">
      <c r="A203" s="1" t="s">
        <v>204</v>
      </c>
      <c r="B203" s="3">
        <v>122</v>
      </c>
      <c r="C203" s="3">
        <v>117</v>
      </c>
    </row>
    <row r="204" spans="1:3" x14ac:dyDescent="0.35">
      <c r="A204" s="1" t="s">
        <v>205</v>
      </c>
      <c r="B204" s="3">
        <v>123</v>
      </c>
      <c r="C204" s="3">
        <v>136</v>
      </c>
    </row>
    <row r="205" spans="1:3" x14ac:dyDescent="0.35">
      <c r="A205" s="1" t="s">
        <v>206</v>
      </c>
      <c r="B205" s="3">
        <v>123</v>
      </c>
      <c r="C205" s="3">
        <v>129</v>
      </c>
    </row>
    <row r="206" spans="1:3" x14ac:dyDescent="0.35">
      <c r="A206" s="1" t="s">
        <v>207</v>
      </c>
      <c r="B206" s="3">
        <v>124</v>
      </c>
      <c r="C206" s="3">
        <v>122</v>
      </c>
    </row>
    <row r="207" spans="1:3" x14ac:dyDescent="0.35">
      <c r="A207" s="1" t="s">
        <v>208</v>
      </c>
      <c r="B207" s="3">
        <v>124</v>
      </c>
      <c r="C207" s="3">
        <v>121</v>
      </c>
    </row>
    <row r="208" spans="1:3" x14ac:dyDescent="0.35">
      <c r="A208" s="1" t="s">
        <v>209</v>
      </c>
      <c r="B208" s="3">
        <v>126</v>
      </c>
      <c r="C208" s="3">
        <v>130</v>
      </c>
    </row>
    <row r="209" spans="1:3" x14ac:dyDescent="0.35">
      <c r="A209" s="1" t="s">
        <v>210</v>
      </c>
      <c r="B209" s="3">
        <v>126</v>
      </c>
      <c r="C209" s="3">
        <v>127</v>
      </c>
    </row>
    <row r="210" spans="1:3" x14ac:dyDescent="0.35">
      <c r="A210" s="1" t="s">
        <v>211</v>
      </c>
      <c r="B210" s="3">
        <v>127</v>
      </c>
      <c r="C210" s="3">
        <v>127</v>
      </c>
    </row>
    <row r="211" spans="1:3" x14ac:dyDescent="0.35">
      <c r="A211" s="1" t="s">
        <v>212</v>
      </c>
      <c r="B211" s="3">
        <v>127</v>
      </c>
      <c r="C211" s="3">
        <v>129</v>
      </c>
    </row>
    <row r="212" spans="1:3" x14ac:dyDescent="0.35">
      <c r="A212" s="1" t="s">
        <v>213</v>
      </c>
      <c r="B212" s="3">
        <v>128</v>
      </c>
      <c r="C212" s="3">
        <v>123</v>
      </c>
    </row>
    <row r="213" spans="1:3" x14ac:dyDescent="0.35">
      <c r="A213" s="1" t="s">
        <v>214</v>
      </c>
      <c r="B213" s="3">
        <v>128</v>
      </c>
      <c r="C213" s="3">
        <v>130</v>
      </c>
    </row>
    <row r="214" spans="1:3" x14ac:dyDescent="0.35">
      <c r="A214" s="1" t="s">
        <v>215</v>
      </c>
      <c r="B214" s="3">
        <v>131</v>
      </c>
      <c r="C214" s="3">
        <v>126</v>
      </c>
    </row>
    <row r="215" spans="1:3" x14ac:dyDescent="0.35">
      <c r="A215" s="1" t="s">
        <v>216</v>
      </c>
      <c r="B215" s="3">
        <v>131</v>
      </c>
      <c r="C215" s="3">
        <v>125</v>
      </c>
    </row>
    <row r="216" spans="1:3" x14ac:dyDescent="0.35">
      <c r="A216" s="1" t="s">
        <v>217</v>
      </c>
      <c r="B216" s="3">
        <v>131</v>
      </c>
      <c r="C216" s="3">
        <v>134</v>
      </c>
    </row>
    <row r="217" spans="1:3" x14ac:dyDescent="0.35">
      <c r="A217" s="1" t="s">
        <v>218</v>
      </c>
      <c r="B217" s="3">
        <v>133</v>
      </c>
      <c r="C217" s="3">
        <v>133</v>
      </c>
    </row>
    <row r="218" spans="1:3" x14ac:dyDescent="0.35">
      <c r="A218" s="1" t="s">
        <v>219</v>
      </c>
      <c r="B218" s="3">
        <v>133</v>
      </c>
      <c r="C218" s="3">
        <v>132</v>
      </c>
    </row>
    <row r="219" spans="1:3" x14ac:dyDescent="0.35">
      <c r="A219" s="1" t="s">
        <v>220</v>
      </c>
      <c r="B219" s="3">
        <v>134</v>
      </c>
      <c r="C219" s="3">
        <v>128</v>
      </c>
    </row>
    <row r="220" spans="1:3" x14ac:dyDescent="0.35">
      <c r="A220" s="1" t="s">
        <v>221</v>
      </c>
      <c r="B220" s="3">
        <v>140</v>
      </c>
      <c r="C220" s="3">
        <v>131</v>
      </c>
    </row>
    <row r="221" spans="1:3" x14ac:dyDescent="0.35">
      <c r="A221" s="1" t="s">
        <v>222</v>
      </c>
      <c r="B221" s="3">
        <v>140</v>
      </c>
      <c r="C221" s="3">
        <v>147</v>
      </c>
    </row>
    <row r="222" spans="1:3" x14ac:dyDescent="0.35">
      <c r="A222" s="1" t="s">
        <v>223</v>
      </c>
      <c r="B222" s="3">
        <v>141</v>
      </c>
      <c r="C222" s="3">
        <v>144</v>
      </c>
    </row>
    <row r="223" spans="1:3" x14ac:dyDescent="0.35">
      <c r="A223" s="1" t="s">
        <v>224</v>
      </c>
      <c r="B223" s="3">
        <v>143</v>
      </c>
      <c r="C223" s="3">
        <v>152</v>
      </c>
    </row>
    <row r="224" spans="1:3" x14ac:dyDescent="0.35">
      <c r="A224" s="1" t="s">
        <v>225</v>
      </c>
      <c r="B224" s="3">
        <v>143</v>
      </c>
      <c r="C224" s="3">
        <v>142</v>
      </c>
    </row>
    <row r="225" spans="1:3" x14ac:dyDescent="0.35">
      <c r="A225" s="1" t="s">
        <v>226</v>
      </c>
      <c r="B225" s="3">
        <v>143</v>
      </c>
      <c r="C225" s="3">
        <v>140</v>
      </c>
    </row>
    <row r="226" spans="1:3" x14ac:dyDescent="0.35">
      <c r="A226" s="1" t="s">
        <v>227</v>
      </c>
      <c r="B226" s="3">
        <v>144</v>
      </c>
      <c r="C226" s="3">
        <v>148</v>
      </c>
    </row>
    <row r="227" spans="1:3" x14ac:dyDescent="0.35">
      <c r="A227" s="1" t="s">
        <v>228</v>
      </c>
      <c r="B227" s="3">
        <v>145</v>
      </c>
      <c r="C227" s="3">
        <v>142</v>
      </c>
    </row>
    <row r="228" spans="1:3" x14ac:dyDescent="0.35">
      <c r="A228" s="1" t="s">
        <v>229</v>
      </c>
      <c r="B228" s="3">
        <v>149</v>
      </c>
      <c r="C228" s="3">
        <v>146</v>
      </c>
    </row>
    <row r="229" spans="1:3" x14ac:dyDescent="0.35">
      <c r="A229" s="1" t="s">
        <v>230</v>
      </c>
      <c r="B229" s="3">
        <v>151</v>
      </c>
      <c r="C229" s="3">
        <v>146</v>
      </c>
    </row>
    <row r="230" spans="1:3" ht="28.5" x14ac:dyDescent="0.35">
      <c r="A230" s="14" t="s">
        <v>231</v>
      </c>
      <c r="B230" s="3">
        <v>151</v>
      </c>
      <c r="C230" s="3">
        <v>161</v>
      </c>
    </row>
    <row r="231" spans="1:3" x14ac:dyDescent="0.35">
      <c r="A231" s="1" t="s">
        <v>232</v>
      </c>
      <c r="B231" s="3">
        <v>153</v>
      </c>
      <c r="C231" s="3">
        <v>145</v>
      </c>
    </row>
    <row r="232" spans="1:3" x14ac:dyDescent="0.35">
      <c r="A232" s="1" t="s">
        <v>233</v>
      </c>
      <c r="B232" s="3">
        <v>156</v>
      </c>
      <c r="C232" s="3">
        <v>158</v>
      </c>
    </row>
    <row r="233" spans="1:3" x14ac:dyDescent="0.35">
      <c r="A233" s="1" t="s">
        <v>234</v>
      </c>
      <c r="B233" s="3">
        <v>162</v>
      </c>
      <c r="C233" s="3">
        <v>159</v>
      </c>
    </row>
    <row r="234" spans="1:3" x14ac:dyDescent="0.35">
      <c r="A234" s="1" t="s">
        <v>235</v>
      </c>
      <c r="B234" s="3">
        <v>166</v>
      </c>
      <c r="C234" s="3">
        <v>162</v>
      </c>
    </row>
    <row r="235" spans="1:3" x14ac:dyDescent="0.35">
      <c r="A235" s="1" t="s">
        <v>236</v>
      </c>
      <c r="B235" s="3">
        <v>166</v>
      </c>
      <c r="C235" s="3">
        <v>177</v>
      </c>
    </row>
    <row r="236" spans="1:3" x14ac:dyDescent="0.35">
      <c r="A236" s="1" t="s">
        <v>237</v>
      </c>
      <c r="B236" s="3">
        <v>168</v>
      </c>
      <c r="C236" s="3">
        <v>168</v>
      </c>
    </row>
    <row r="237" spans="1:3" x14ac:dyDescent="0.35">
      <c r="A237" s="1" t="s">
        <v>238</v>
      </c>
      <c r="B237" s="3">
        <v>171</v>
      </c>
      <c r="C237" s="3">
        <v>160</v>
      </c>
    </row>
    <row r="238" spans="1:3" x14ac:dyDescent="0.35">
      <c r="A238" s="1" t="s">
        <v>239</v>
      </c>
      <c r="B238" s="3">
        <v>174</v>
      </c>
      <c r="C238" s="3">
        <v>169</v>
      </c>
    </row>
    <row r="239" spans="1:3" x14ac:dyDescent="0.35">
      <c r="A239" s="1" t="s">
        <v>240</v>
      </c>
      <c r="B239" s="3">
        <v>176</v>
      </c>
      <c r="C239" s="3">
        <v>163</v>
      </c>
    </row>
    <row r="240" spans="1:3" x14ac:dyDescent="0.35">
      <c r="A240" s="1" t="s">
        <v>241</v>
      </c>
      <c r="B240" s="3">
        <v>178</v>
      </c>
      <c r="C240" s="3">
        <v>191</v>
      </c>
    </row>
    <row r="241" spans="1:6" x14ac:dyDescent="0.35">
      <c r="A241" s="1" t="s">
        <v>242</v>
      </c>
      <c r="B241" s="3">
        <v>191</v>
      </c>
      <c r="C241" s="3">
        <v>195</v>
      </c>
    </row>
    <row r="242" spans="1:6" x14ac:dyDescent="0.35">
      <c r="A242" s="1" t="s">
        <v>243</v>
      </c>
      <c r="B242" s="3">
        <v>203</v>
      </c>
      <c r="C242" s="3">
        <v>207</v>
      </c>
    </row>
    <row r="243" spans="1:6" ht="48" customHeight="1" x14ac:dyDescent="0.35">
      <c r="A243" s="14" t="s">
        <v>244</v>
      </c>
      <c r="B243" s="3">
        <v>204</v>
      </c>
      <c r="C243" s="3">
        <v>196</v>
      </c>
    </row>
    <row r="244" spans="1:6" x14ac:dyDescent="0.35">
      <c r="A244" s="1" t="s">
        <v>245</v>
      </c>
      <c r="B244" s="3">
        <v>239</v>
      </c>
      <c r="C244" s="3">
        <v>247</v>
      </c>
    </row>
    <row r="245" spans="1:6" x14ac:dyDescent="0.35">
      <c r="A245" s="1" t="s">
        <v>246</v>
      </c>
      <c r="B245" s="3">
        <v>261</v>
      </c>
      <c r="C245" s="3">
        <v>286</v>
      </c>
    </row>
    <row r="246" spans="1:6" x14ac:dyDescent="0.35">
      <c r="A246" s="7" t="s">
        <v>247</v>
      </c>
      <c r="B246" s="5">
        <v>268</v>
      </c>
      <c r="C246" s="5">
        <v>257</v>
      </c>
    </row>
    <row r="247" spans="1:6" x14ac:dyDescent="0.35">
      <c r="A247" s="202" t="s">
        <v>248</v>
      </c>
      <c r="B247" s="202"/>
      <c r="C247" s="202"/>
      <c r="D247" s="6"/>
      <c r="E247" s="6"/>
      <c r="F247" s="6"/>
    </row>
    <row r="249" spans="1:6" x14ac:dyDescent="0.35">
      <c r="A249" s="198" t="s">
        <v>0</v>
      </c>
    </row>
  </sheetData>
  <mergeCells count="1">
    <mergeCell ref="A247:C247"/>
  </mergeCells>
  <hyperlinks>
    <hyperlink ref="A249" location="OBSAH!A1" display="OBSAH" xr:uid="{B1F43BE7-904F-4922-82F1-D23A3868371E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27FE-1803-4715-B202-F1E0D825B82A}">
  <sheetPr>
    <tabColor theme="4" tint="0.39997558519241921"/>
  </sheetPr>
  <dimension ref="A2:C14"/>
  <sheetViews>
    <sheetView workbookViewId="0">
      <selection activeCell="A2" sqref="A2"/>
    </sheetView>
  </sheetViews>
  <sheetFormatPr defaultColWidth="9.1796875" defaultRowHeight="14" x14ac:dyDescent="0.3"/>
  <cols>
    <col min="1" max="1" width="24.54296875" style="1" customWidth="1"/>
    <col min="2" max="3" width="20.54296875" style="1" customWidth="1"/>
    <col min="4" max="16384" width="9.1796875" style="1"/>
  </cols>
  <sheetData>
    <row r="2" spans="1:3" x14ac:dyDescent="0.3">
      <c r="A2" s="2" t="s">
        <v>463</v>
      </c>
    </row>
    <row r="4" spans="1:3" x14ac:dyDescent="0.3">
      <c r="A4" s="62" t="s">
        <v>620</v>
      </c>
      <c r="B4" s="62" t="s">
        <v>621</v>
      </c>
      <c r="C4" s="62" t="s">
        <v>622</v>
      </c>
    </row>
    <row r="5" spans="1:3" x14ac:dyDescent="0.3">
      <c r="A5" s="1" t="s">
        <v>623</v>
      </c>
      <c r="B5" s="61">
        <v>0.21054848549279542</v>
      </c>
      <c r="C5" s="61">
        <v>0.63776909523773262</v>
      </c>
    </row>
    <row r="6" spans="1:3" x14ac:dyDescent="0.3">
      <c r="A6" s="1" t="s">
        <v>624</v>
      </c>
      <c r="B6" s="61">
        <v>0.92812885921049115</v>
      </c>
      <c r="C6" s="61">
        <v>2.0498751527288928</v>
      </c>
    </row>
    <row r="7" spans="1:3" x14ac:dyDescent="0.3">
      <c r="A7" s="1" t="s">
        <v>625</v>
      </c>
      <c r="B7" s="61">
        <v>0.7988345043541516</v>
      </c>
      <c r="C7" s="61">
        <v>0.49101998927146423</v>
      </c>
    </row>
    <row r="8" spans="1:3" x14ac:dyDescent="0.3">
      <c r="A8" s="1" t="s">
        <v>626</v>
      </c>
      <c r="B8" s="61">
        <v>0.80638968374721887</v>
      </c>
      <c r="C8" s="61">
        <v>2.4020266945171875</v>
      </c>
    </row>
    <row r="9" spans="1:3" x14ac:dyDescent="0.3">
      <c r="A9" s="1" t="s">
        <v>627</v>
      </c>
      <c r="B9" s="61">
        <v>0.94605201242456027</v>
      </c>
      <c r="C9" s="61">
        <v>0.43268394154122253</v>
      </c>
    </row>
    <row r="10" spans="1:3" x14ac:dyDescent="0.3">
      <c r="A10" s="1" t="s">
        <v>628</v>
      </c>
      <c r="B10" s="61">
        <v>3.4228161851337986</v>
      </c>
      <c r="C10" s="61">
        <v>3.1286296807027782</v>
      </c>
    </row>
    <row r="11" spans="1:3" x14ac:dyDescent="0.3">
      <c r="A11" s="1" t="s">
        <v>629</v>
      </c>
      <c r="B11" s="61">
        <v>0.30416494299449964</v>
      </c>
      <c r="C11" s="61">
        <v>3.5261472286791444</v>
      </c>
    </row>
    <row r="12" spans="1:3" x14ac:dyDescent="0.3">
      <c r="A12" s="7" t="s">
        <v>630</v>
      </c>
      <c r="B12" s="63">
        <v>5.1463825561585139</v>
      </c>
      <c r="C12" s="63"/>
    </row>
    <row r="13" spans="1:3" x14ac:dyDescent="0.3">
      <c r="A13" s="206" t="s">
        <v>631</v>
      </c>
      <c r="B13" s="206"/>
      <c r="C13" s="206"/>
    </row>
    <row r="14" spans="1:3" x14ac:dyDescent="0.3">
      <c r="A14" s="198" t="s">
        <v>0</v>
      </c>
    </row>
  </sheetData>
  <mergeCells count="1">
    <mergeCell ref="A13:C13"/>
  </mergeCells>
  <hyperlinks>
    <hyperlink ref="A14" location="OBSAH!A1" display="OBSAH" xr:uid="{9CB9AD2F-176A-4A44-A7A5-CC78B9BAFDD4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4A37-C675-4615-B87A-4818CF58299B}">
  <sheetPr>
    <tabColor theme="4" tint="0.39997558519241921"/>
  </sheetPr>
  <dimension ref="A2:C16"/>
  <sheetViews>
    <sheetView workbookViewId="0">
      <selection activeCell="A2" sqref="A2"/>
    </sheetView>
  </sheetViews>
  <sheetFormatPr defaultColWidth="9.1796875" defaultRowHeight="14" x14ac:dyDescent="0.3"/>
  <cols>
    <col min="1" max="1" width="24.54296875" style="1" customWidth="1"/>
    <col min="2" max="3" width="20.54296875" style="1" customWidth="1"/>
    <col min="4" max="16384" width="9.1796875" style="1"/>
  </cols>
  <sheetData>
    <row r="2" spans="1:3" x14ac:dyDescent="0.3">
      <c r="A2" s="2" t="s">
        <v>464</v>
      </c>
    </row>
    <row r="4" spans="1:3" x14ac:dyDescent="0.3">
      <c r="A4" s="62" t="s">
        <v>620</v>
      </c>
      <c r="B4" s="62" t="s">
        <v>621</v>
      </c>
      <c r="C4" s="62" t="s">
        <v>622</v>
      </c>
    </row>
    <row r="5" spans="1:3" x14ac:dyDescent="0.3">
      <c r="A5" s="1" t="s">
        <v>594</v>
      </c>
      <c r="B5" s="61">
        <v>2.0547478065092077</v>
      </c>
      <c r="C5" s="61">
        <v>0.60406662122324195</v>
      </c>
    </row>
    <row r="6" spans="1:3" x14ac:dyDescent="0.3">
      <c r="A6" s="1" t="s">
        <v>583</v>
      </c>
      <c r="B6" s="61">
        <v>0.98364431813048192</v>
      </c>
      <c r="C6" s="61">
        <v>0.61579939295084607</v>
      </c>
    </row>
    <row r="7" spans="1:3" x14ac:dyDescent="0.3">
      <c r="A7" s="1" t="s">
        <v>596</v>
      </c>
      <c r="B7" s="61">
        <v>1.0519780311838378</v>
      </c>
      <c r="C7" s="61">
        <v>-4.0742222705402287E-2</v>
      </c>
    </row>
    <row r="8" spans="1:3" x14ac:dyDescent="0.3">
      <c r="A8" s="1" t="s">
        <v>577</v>
      </c>
      <c r="B8" s="61">
        <v>0.89785366311304959</v>
      </c>
      <c r="C8" s="61">
        <v>0.70087714736343543</v>
      </c>
    </row>
    <row r="9" spans="1:3" x14ac:dyDescent="0.3">
      <c r="A9" s="1" t="s">
        <v>603</v>
      </c>
      <c r="B9" s="61">
        <v>0.62059277768406718</v>
      </c>
      <c r="C9" s="61">
        <v>0.16041810621101504</v>
      </c>
    </row>
    <row r="10" spans="1:3" x14ac:dyDescent="0.3">
      <c r="A10" s="1" t="s">
        <v>599</v>
      </c>
      <c r="B10" s="61">
        <v>1.3552924488754807</v>
      </c>
      <c r="C10" s="61">
        <v>0.60259340155299679</v>
      </c>
    </row>
    <row r="11" spans="1:3" x14ac:dyDescent="0.3">
      <c r="A11" s="1" t="s">
        <v>574</v>
      </c>
      <c r="B11" s="61">
        <v>0.25966176846073097</v>
      </c>
      <c r="C11" s="61">
        <v>-0.25347814035385619</v>
      </c>
    </row>
    <row r="12" spans="1:3" x14ac:dyDescent="0.3">
      <c r="A12" s="1" t="s">
        <v>589</v>
      </c>
      <c r="B12" s="61">
        <v>0.72234023753377397</v>
      </c>
      <c r="C12" s="61">
        <v>0.86119999558700133</v>
      </c>
    </row>
    <row r="13" spans="1:3" x14ac:dyDescent="0.3">
      <c r="A13" s="1" t="s">
        <v>587</v>
      </c>
      <c r="B13" s="61">
        <v>1.1427445847541335</v>
      </c>
      <c r="C13" s="61">
        <v>0.45591032852639346</v>
      </c>
    </row>
    <row r="14" spans="1:3" x14ac:dyDescent="0.3">
      <c r="A14" s="7" t="s">
        <v>592</v>
      </c>
      <c r="B14" s="63">
        <v>0.70324474277912596</v>
      </c>
      <c r="C14" s="63">
        <v>0.55378192519359204</v>
      </c>
    </row>
    <row r="15" spans="1:3" x14ac:dyDescent="0.3">
      <c r="A15" s="206" t="s">
        <v>631</v>
      </c>
      <c r="B15" s="206"/>
      <c r="C15" s="206"/>
    </row>
    <row r="16" spans="1:3" x14ac:dyDescent="0.3">
      <c r="A16" s="198" t="s">
        <v>0</v>
      </c>
    </row>
  </sheetData>
  <mergeCells count="1">
    <mergeCell ref="A15:C15"/>
  </mergeCells>
  <hyperlinks>
    <hyperlink ref="A16" location="OBSAH!A1" display="OBSAH" xr:uid="{007AFC0B-AA54-412F-B8B8-A2747BBEE5EC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0332-CC9F-4066-A771-2C561DC41299}">
  <sheetPr>
    <tabColor theme="4" tint="0.39997558519241921"/>
  </sheetPr>
  <dimension ref="A2:C16"/>
  <sheetViews>
    <sheetView workbookViewId="0">
      <selection activeCell="A2" sqref="A2"/>
    </sheetView>
  </sheetViews>
  <sheetFormatPr defaultColWidth="9.1796875" defaultRowHeight="14" x14ac:dyDescent="0.3"/>
  <cols>
    <col min="1" max="1" width="24.54296875" style="1" customWidth="1"/>
    <col min="2" max="3" width="20.54296875" style="1" customWidth="1"/>
    <col min="4" max="16384" width="9.1796875" style="1"/>
  </cols>
  <sheetData>
    <row r="2" spans="1:3" x14ac:dyDescent="0.3">
      <c r="A2" s="2" t="s">
        <v>465</v>
      </c>
    </row>
    <row r="4" spans="1:3" x14ac:dyDescent="0.3">
      <c r="A4" s="62" t="s">
        <v>620</v>
      </c>
      <c r="B4" s="62" t="s">
        <v>621</v>
      </c>
      <c r="C4" s="62" t="s">
        <v>622</v>
      </c>
    </row>
    <row r="5" spans="1:3" x14ac:dyDescent="0.3">
      <c r="A5" s="1" t="s">
        <v>594</v>
      </c>
      <c r="B5" s="61">
        <v>1.2923086693478734</v>
      </c>
      <c r="C5" s="61">
        <v>0.90283894356612104</v>
      </c>
    </row>
    <row r="6" spans="1:3" x14ac:dyDescent="0.3">
      <c r="A6" s="1" t="s">
        <v>583</v>
      </c>
      <c r="B6" s="61">
        <v>0.94328401137760376</v>
      </c>
      <c r="C6" s="61">
        <v>0.55029261210122193</v>
      </c>
    </row>
    <row r="7" spans="1:3" x14ac:dyDescent="0.3">
      <c r="A7" s="1" t="s">
        <v>596</v>
      </c>
      <c r="B7" s="61">
        <v>0.61267793537380855</v>
      </c>
      <c r="C7" s="61">
        <v>8.1925563951368297E-2</v>
      </c>
    </row>
    <row r="8" spans="1:3" x14ac:dyDescent="0.3">
      <c r="A8" s="1" t="s">
        <v>577</v>
      </c>
      <c r="B8" s="61">
        <v>0.5518574773027547</v>
      </c>
      <c r="C8" s="61">
        <v>0.67933990264287036</v>
      </c>
    </row>
    <row r="9" spans="1:3" x14ac:dyDescent="0.3">
      <c r="A9" s="1" t="s">
        <v>603</v>
      </c>
      <c r="B9" s="61">
        <v>0.59093869424453649</v>
      </c>
      <c r="C9" s="61">
        <v>0.18514948619583205</v>
      </c>
    </row>
    <row r="10" spans="1:3" x14ac:dyDescent="0.3">
      <c r="A10" s="1" t="s">
        <v>599</v>
      </c>
      <c r="B10" s="61">
        <v>0.83722627272890127</v>
      </c>
      <c r="C10" s="61">
        <v>0.37521306191929971</v>
      </c>
    </row>
    <row r="11" spans="1:3" x14ac:dyDescent="0.3">
      <c r="A11" s="1" t="s">
        <v>574</v>
      </c>
      <c r="B11" s="61">
        <v>0.12077658815795633</v>
      </c>
      <c r="C11" s="61">
        <v>1.2345584100236366</v>
      </c>
    </row>
    <row r="12" spans="1:3" x14ac:dyDescent="0.3">
      <c r="A12" s="1" t="s">
        <v>589</v>
      </c>
      <c r="B12" s="61">
        <v>0.8047892393945435</v>
      </c>
      <c r="C12" s="61">
        <v>0.92813662559203403</v>
      </c>
    </row>
    <row r="13" spans="1:3" x14ac:dyDescent="0.3">
      <c r="A13" s="1" t="s">
        <v>587</v>
      </c>
      <c r="B13" s="61">
        <v>1.0679138676697773</v>
      </c>
      <c r="C13" s="61">
        <v>1.2010706036525942</v>
      </c>
    </row>
    <row r="14" spans="1:3" x14ac:dyDescent="0.3">
      <c r="A14" s="7" t="s">
        <v>592</v>
      </c>
      <c r="B14" s="63">
        <v>0.38696641143494181</v>
      </c>
      <c r="C14" s="63">
        <v>0.39933732227310292</v>
      </c>
    </row>
    <row r="15" spans="1:3" x14ac:dyDescent="0.3">
      <c r="A15" s="206" t="s">
        <v>631</v>
      </c>
      <c r="B15" s="206"/>
      <c r="C15" s="206"/>
    </row>
    <row r="16" spans="1:3" x14ac:dyDescent="0.3">
      <c r="A16" s="198" t="s">
        <v>0</v>
      </c>
    </row>
  </sheetData>
  <mergeCells count="1">
    <mergeCell ref="A15:C15"/>
  </mergeCells>
  <hyperlinks>
    <hyperlink ref="A16" location="OBSAH!A1" display="OBSAH" xr:uid="{BA04471B-C446-48AF-B9DB-B6D3981E605F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2A97-2FEF-4025-A589-B04C1DEF54F7}">
  <sheetPr>
    <tabColor theme="4" tint="0.39997558519241921"/>
  </sheetPr>
  <dimension ref="A2:N19"/>
  <sheetViews>
    <sheetView workbookViewId="0">
      <selection activeCell="A19" sqref="A19"/>
    </sheetView>
  </sheetViews>
  <sheetFormatPr defaultColWidth="8.7265625" defaultRowHeight="14" x14ac:dyDescent="0.3"/>
  <cols>
    <col min="1" max="1" width="8.7265625" style="1"/>
    <col min="2" max="3" width="10.81640625" style="1" customWidth="1"/>
    <col min="4" max="4" width="10.453125" style="1" customWidth="1"/>
    <col min="5" max="5" width="10.81640625" style="1" customWidth="1"/>
    <col min="6" max="16384" width="8.7265625" style="1"/>
  </cols>
  <sheetData>
    <row r="2" spans="1:5" x14ac:dyDescent="0.3">
      <c r="A2" s="2" t="s">
        <v>681</v>
      </c>
    </row>
    <row r="3" spans="1:5" x14ac:dyDescent="0.3">
      <c r="A3" s="2"/>
    </row>
    <row r="4" spans="1:5" ht="28" x14ac:dyDescent="0.3">
      <c r="A4" s="201" t="s">
        <v>680</v>
      </c>
      <c r="B4" s="78" t="s">
        <v>661</v>
      </c>
      <c r="C4" s="78" t="s">
        <v>662</v>
      </c>
      <c r="D4" s="78" t="s">
        <v>663</v>
      </c>
      <c r="E4" s="78" t="s">
        <v>664</v>
      </c>
    </row>
    <row r="5" spans="1:5" x14ac:dyDescent="0.3">
      <c r="A5" s="76" t="s">
        <v>653</v>
      </c>
      <c r="B5" s="77">
        <v>116.40816326530613</v>
      </c>
      <c r="C5" s="77">
        <v>155.15384615384616</v>
      </c>
      <c r="D5" s="77">
        <v>75</v>
      </c>
      <c r="E5" s="77">
        <v>104</v>
      </c>
    </row>
    <row r="6" spans="1:5" x14ac:dyDescent="0.3">
      <c r="A6" s="76" t="s">
        <v>655</v>
      </c>
      <c r="B6" s="77">
        <v>97.252726485294701</v>
      </c>
      <c r="C6" s="77">
        <v>112.1</v>
      </c>
      <c r="D6" s="77">
        <v>55</v>
      </c>
      <c r="E6" s="77">
        <v>60</v>
      </c>
    </row>
    <row r="7" spans="1:5" x14ac:dyDescent="0.3">
      <c r="A7" s="76" t="s">
        <v>650</v>
      </c>
      <c r="B7" s="77">
        <v>70.811750252926728</v>
      </c>
      <c r="C7" s="77">
        <v>84.136156648451731</v>
      </c>
      <c r="D7" s="77">
        <v>40</v>
      </c>
      <c r="E7" s="77">
        <v>48</v>
      </c>
    </row>
    <row r="8" spans="1:5" x14ac:dyDescent="0.3">
      <c r="A8" s="76" t="s">
        <v>654</v>
      </c>
      <c r="B8" s="77">
        <v>114.57401566238852</v>
      </c>
      <c r="C8" s="77">
        <v>72.502305782192266</v>
      </c>
      <c r="D8" s="77">
        <v>70</v>
      </c>
      <c r="E8" s="77">
        <v>48</v>
      </c>
    </row>
    <row r="9" spans="1:5" x14ac:dyDescent="0.3">
      <c r="A9" s="76" t="s">
        <v>659</v>
      </c>
      <c r="B9" s="77">
        <v>67.887021943573671</v>
      </c>
      <c r="C9" s="77">
        <v>65.100278551532028</v>
      </c>
      <c r="D9" s="77">
        <v>48</v>
      </c>
      <c r="E9" s="77">
        <v>47</v>
      </c>
    </row>
    <row r="10" spans="1:5" x14ac:dyDescent="0.3">
      <c r="A10" s="76" t="s">
        <v>651</v>
      </c>
      <c r="B10" s="77">
        <v>65.023399758454104</v>
      </c>
      <c r="C10" s="77">
        <v>63.994915254237291</v>
      </c>
      <c r="D10" s="77">
        <v>45</v>
      </c>
      <c r="E10" s="77">
        <v>36</v>
      </c>
    </row>
    <row r="11" spans="1:5" x14ac:dyDescent="0.3">
      <c r="A11" s="76" t="s">
        <v>656</v>
      </c>
      <c r="B11" s="77">
        <v>63.497687602566018</v>
      </c>
      <c r="C11" s="77">
        <v>63.994915254237291</v>
      </c>
      <c r="D11" s="77">
        <v>38</v>
      </c>
      <c r="E11" s="77">
        <v>36</v>
      </c>
    </row>
    <row r="12" spans="1:5" x14ac:dyDescent="0.3">
      <c r="A12" s="76" t="s">
        <v>657</v>
      </c>
      <c r="B12" s="77">
        <v>43.390243902439025</v>
      </c>
      <c r="C12" s="77">
        <v>54.5</v>
      </c>
      <c r="D12" s="77">
        <v>32</v>
      </c>
      <c r="E12" s="77">
        <v>36.5</v>
      </c>
    </row>
    <row r="13" spans="1:5" x14ac:dyDescent="0.3">
      <c r="A13" s="76" t="s">
        <v>649</v>
      </c>
      <c r="B13" s="77"/>
      <c r="C13" s="77">
        <v>44.050458715596328</v>
      </c>
      <c r="D13" s="77"/>
      <c r="E13" s="77">
        <v>24</v>
      </c>
    </row>
    <row r="14" spans="1:5" x14ac:dyDescent="0.3">
      <c r="A14" s="76" t="s">
        <v>658</v>
      </c>
      <c r="B14" s="77">
        <v>42.259724508360044</v>
      </c>
      <c r="C14" s="77">
        <v>43.445544554455445</v>
      </c>
      <c r="D14" s="77">
        <v>29</v>
      </c>
      <c r="E14" s="77">
        <v>22</v>
      </c>
    </row>
    <row r="15" spans="1:5" x14ac:dyDescent="0.3">
      <c r="A15" s="76" t="s">
        <v>652</v>
      </c>
      <c r="B15" s="77">
        <v>73.332275132275129</v>
      </c>
      <c r="C15" s="77"/>
      <c r="D15" s="77">
        <v>41.5</v>
      </c>
      <c r="E15" s="77"/>
    </row>
    <row r="16" spans="1:5" x14ac:dyDescent="0.3">
      <c r="A16" s="76"/>
      <c r="B16" s="77"/>
      <c r="C16" s="77"/>
      <c r="D16" s="77"/>
      <c r="E16" s="77"/>
    </row>
    <row r="17" spans="1:14" x14ac:dyDescent="0.3">
      <c r="A17" s="76" t="s">
        <v>660</v>
      </c>
      <c r="B17" s="76">
        <v>80.851996145951148</v>
      </c>
      <c r="C17" s="76">
        <v>72.242458396870646</v>
      </c>
      <c r="D17" s="76">
        <v>46</v>
      </c>
      <c r="E17" s="76">
        <v>43</v>
      </c>
    </row>
    <row r="18" spans="1:14" x14ac:dyDescent="0.3">
      <c r="N18" s="85" t="s">
        <v>509</v>
      </c>
    </row>
    <row r="19" spans="1:14" x14ac:dyDescent="0.3">
      <c r="A19" s="198" t="s">
        <v>0</v>
      </c>
    </row>
  </sheetData>
  <autoFilter ref="A4:E4" xr:uid="{4CE12A97-2FEF-4025-A589-B04C1DEF54F7}">
    <sortState xmlns:xlrd2="http://schemas.microsoft.com/office/spreadsheetml/2017/richdata2" ref="A5:E15">
      <sortCondition descending="1" ref="C4"/>
    </sortState>
  </autoFilter>
  <hyperlinks>
    <hyperlink ref="A19" location="OBSAH!A1" display="OBSAH" xr:uid="{41A8A54B-13FD-4900-9A15-24C3EE77B30C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68671-A351-4612-8E84-01544C091B83}">
  <sheetPr>
    <tabColor theme="4" tint="0.39997558519241921"/>
  </sheetPr>
  <dimension ref="A2:O19"/>
  <sheetViews>
    <sheetView workbookViewId="0"/>
  </sheetViews>
  <sheetFormatPr defaultColWidth="8.7265625" defaultRowHeight="14" x14ac:dyDescent="0.3"/>
  <cols>
    <col min="1" max="1" width="12.54296875" style="1" customWidth="1"/>
    <col min="2" max="3" width="10.81640625" style="1" customWidth="1"/>
    <col min="4" max="4" width="10.453125" style="1" customWidth="1"/>
    <col min="5" max="5" width="10.81640625" style="1" customWidth="1"/>
    <col min="6" max="16384" width="8.7265625" style="1"/>
  </cols>
  <sheetData>
    <row r="2" spans="1:5" x14ac:dyDescent="0.3">
      <c r="A2" s="2" t="s">
        <v>682</v>
      </c>
    </row>
    <row r="3" spans="1:5" x14ac:dyDescent="0.3">
      <c r="A3" s="2"/>
    </row>
    <row r="4" spans="1:5" ht="35.5" customHeight="1" x14ac:dyDescent="0.3">
      <c r="A4" s="201" t="s">
        <v>680</v>
      </c>
      <c r="B4" s="78" t="s">
        <v>668</v>
      </c>
      <c r="C4" s="78" t="s">
        <v>665</v>
      </c>
      <c r="D4" s="78" t="s">
        <v>666</v>
      </c>
      <c r="E4" s="78" t="s">
        <v>667</v>
      </c>
    </row>
    <row r="5" spans="1:5" x14ac:dyDescent="0.3">
      <c r="A5" s="76" t="s">
        <v>652</v>
      </c>
      <c r="B5" s="77">
        <v>694.30122950819668</v>
      </c>
      <c r="C5" s="77"/>
      <c r="D5" s="77">
        <v>870</v>
      </c>
      <c r="E5" s="77"/>
    </row>
    <row r="6" spans="1:5" x14ac:dyDescent="0.3">
      <c r="A6" s="76" t="s">
        <v>658</v>
      </c>
      <c r="B6" s="77">
        <v>313.29491768074445</v>
      </c>
      <c r="C6" s="77">
        <v>87.75</v>
      </c>
      <c r="D6" s="77">
        <v>270</v>
      </c>
      <c r="E6" s="77">
        <v>41.5</v>
      </c>
    </row>
    <row r="7" spans="1:5" x14ac:dyDescent="0.3">
      <c r="A7" s="76" t="s">
        <v>650</v>
      </c>
      <c r="B7" s="77">
        <v>257.69127205199629</v>
      </c>
      <c r="C7" s="77">
        <v>41.416666666666664</v>
      </c>
      <c r="D7" s="77">
        <v>249.5</v>
      </c>
      <c r="E7" s="77">
        <v>42.5</v>
      </c>
    </row>
    <row r="8" spans="1:5" x14ac:dyDescent="0.3">
      <c r="A8" s="76" t="s">
        <v>656</v>
      </c>
      <c r="B8" s="77">
        <v>232.13828238719069</v>
      </c>
      <c r="C8" s="77">
        <v>46.396551724137929</v>
      </c>
      <c r="D8" s="77">
        <v>181</v>
      </c>
      <c r="E8" s="77">
        <v>38.5</v>
      </c>
    </row>
    <row r="9" spans="1:5" x14ac:dyDescent="0.3">
      <c r="A9" s="76" t="s">
        <v>653</v>
      </c>
      <c r="B9" s="77">
        <v>250.78947368421052</v>
      </c>
      <c r="C9" s="77">
        <v>192</v>
      </c>
      <c r="D9" s="77">
        <v>176</v>
      </c>
      <c r="E9" s="77">
        <v>88</v>
      </c>
    </row>
    <row r="10" spans="1:5" x14ac:dyDescent="0.3">
      <c r="A10" s="76" t="s">
        <v>655</v>
      </c>
      <c r="B10" s="77">
        <v>186.20336700336699</v>
      </c>
      <c r="C10" s="77">
        <v>72</v>
      </c>
      <c r="D10" s="77">
        <v>161</v>
      </c>
      <c r="E10" s="77">
        <v>49</v>
      </c>
    </row>
    <row r="11" spans="1:5" x14ac:dyDescent="0.3">
      <c r="A11" s="76" t="s">
        <v>659</v>
      </c>
      <c r="B11" s="77">
        <v>141.27909270216963</v>
      </c>
      <c r="C11" s="77">
        <v>48.692307692307693</v>
      </c>
      <c r="D11" s="77">
        <v>131</v>
      </c>
      <c r="E11" s="77">
        <v>44</v>
      </c>
    </row>
    <row r="12" spans="1:5" x14ac:dyDescent="0.3">
      <c r="A12" s="76" t="s">
        <v>657</v>
      </c>
      <c r="B12" s="77">
        <v>140.51871657754012</v>
      </c>
      <c r="C12" s="77">
        <v>27</v>
      </c>
      <c r="D12" s="77">
        <v>112</v>
      </c>
      <c r="E12" s="77">
        <v>27</v>
      </c>
    </row>
    <row r="13" spans="1:5" x14ac:dyDescent="0.3">
      <c r="A13" s="76" t="s">
        <v>654</v>
      </c>
      <c r="B13" s="77">
        <v>121.47660668380463</v>
      </c>
      <c r="C13" s="77">
        <v>24</v>
      </c>
      <c r="D13" s="77">
        <v>106</v>
      </c>
      <c r="E13" s="77">
        <v>20.5</v>
      </c>
    </row>
    <row r="14" spans="1:5" x14ac:dyDescent="0.3">
      <c r="A14" s="76" t="s">
        <v>651</v>
      </c>
      <c r="B14" s="77">
        <v>112.42432514407037</v>
      </c>
      <c r="C14" s="77">
        <v>94.65384615384616</v>
      </c>
      <c r="D14" s="77">
        <v>74</v>
      </c>
      <c r="E14" s="77">
        <v>84.5</v>
      </c>
    </row>
    <row r="15" spans="1:5" x14ac:dyDescent="0.3">
      <c r="A15" s="76" t="s">
        <v>649</v>
      </c>
      <c r="B15" s="77"/>
      <c r="C15" s="77">
        <v>64.882681564245814</v>
      </c>
      <c r="D15" s="77"/>
      <c r="E15" s="77">
        <v>59</v>
      </c>
    </row>
    <row r="16" spans="1:5" x14ac:dyDescent="0.3">
      <c r="A16" s="76"/>
      <c r="B16" s="77"/>
      <c r="C16" s="77"/>
      <c r="D16" s="77"/>
      <c r="E16" s="77"/>
    </row>
    <row r="17" spans="1:15" x14ac:dyDescent="0.3">
      <c r="A17" s="76"/>
      <c r="B17" s="76">
        <v>209.39081234002424</v>
      </c>
      <c r="C17" s="76">
        <v>58.890063424947144</v>
      </c>
      <c r="D17" s="76">
        <v>163</v>
      </c>
      <c r="E17" s="76">
        <v>48</v>
      </c>
      <c r="O17" s="85" t="s">
        <v>509</v>
      </c>
    </row>
    <row r="19" spans="1:15" x14ac:dyDescent="0.3">
      <c r="A19" s="198" t="s">
        <v>0</v>
      </c>
    </row>
  </sheetData>
  <autoFilter ref="A4:E4" xr:uid="{8C468671-A351-4612-8E84-01544C091B83}">
    <sortState xmlns:xlrd2="http://schemas.microsoft.com/office/spreadsheetml/2017/richdata2" ref="A5:E15">
      <sortCondition descending="1" ref="D4"/>
    </sortState>
  </autoFilter>
  <hyperlinks>
    <hyperlink ref="A19" location="OBSAH!A1" display="OBSAH" xr:uid="{AAC682DA-5FFA-4DEE-9284-990218A5CECF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541D-BD19-4B2C-9E56-7CFB2958C0F6}">
  <sheetPr>
    <tabColor theme="9" tint="0.39997558519241921"/>
  </sheetPr>
  <dimension ref="A1:P80"/>
  <sheetViews>
    <sheetView topLeftCell="B14" zoomScaleNormal="100" workbookViewId="0">
      <selection activeCell="B15" sqref="B15"/>
    </sheetView>
  </sheetViews>
  <sheetFormatPr defaultColWidth="8" defaultRowHeight="14" x14ac:dyDescent="0.3"/>
  <cols>
    <col min="1" max="1" width="0" style="1" hidden="1" customWidth="1"/>
    <col min="2" max="2" width="13.7265625" style="1" customWidth="1"/>
    <col min="3" max="3" width="4.1796875" style="1" customWidth="1"/>
    <col min="4" max="14" width="9.453125" style="1" customWidth="1"/>
    <col min="15" max="16384" width="8" style="1"/>
  </cols>
  <sheetData>
    <row r="1" spans="1:16" hidden="1" x14ac:dyDescent="0.3">
      <c r="A1" s="79"/>
      <c r="B1" s="79"/>
      <c r="C1" s="79"/>
      <c r="D1" s="29" t="s">
        <v>415</v>
      </c>
      <c r="E1" s="29" t="s">
        <v>416</v>
      </c>
      <c r="F1" s="29" t="s">
        <v>417</v>
      </c>
      <c r="G1" s="29" t="s">
        <v>418</v>
      </c>
      <c r="H1" s="29" t="s">
        <v>419</v>
      </c>
      <c r="I1" s="29" t="s">
        <v>420</v>
      </c>
      <c r="J1" s="29" t="s">
        <v>421</v>
      </c>
      <c r="K1" s="29" t="s">
        <v>422</v>
      </c>
      <c r="L1" s="29" t="s">
        <v>423</v>
      </c>
      <c r="M1" s="29" t="s">
        <v>424</v>
      </c>
      <c r="N1" s="29" t="s">
        <v>425</v>
      </c>
    </row>
    <row r="2" spans="1:16" ht="14.25" hidden="1" customHeight="1" x14ac:dyDescent="0.3">
      <c r="A2" s="29" t="s">
        <v>426</v>
      </c>
      <c r="B2" s="29" t="s">
        <v>229</v>
      </c>
      <c r="C2" s="29" t="s">
        <v>427</v>
      </c>
      <c r="D2" s="34">
        <v>20468.545999999998</v>
      </c>
      <c r="E2" s="34">
        <v>21341.067999999999</v>
      </c>
      <c r="F2" s="34">
        <v>21518.115000000002</v>
      </c>
      <c r="G2" s="34">
        <v>22874.041000000001</v>
      </c>
      <c r="H2" s="34">
        <v>23470.726999999999</v>
      </c>
      <c r="I2" s="34">
        <v>24307.162</v>
      </c>
      <c r="J2" s="34">
        <v>25692.52</v>
      </c>
      <c r="K2" s="34">
        <v>26559.805</v>
      </c>
      <c r="L2" s="34">
        <v>26488.887999999999</v>
      </c>
      <c r="M2" s="34">
        <v>28104.14</v>
      </c>
      <c r="N2" s="34">
        <v>30708.977999999999</v>
      </c>
    </row>
    <row r="3" spans="1:16" hidden="1" x14ac:dyDescent="0.3">
      <c r="A3" s="29" t="s">
        <v>426</v>
      </c>
      <c r="B3" s="29" t="s">
        <v>393</v>
      </c>
      <c r="C3" s="29" t="s">
        <v>427</v>
      </c>
      <c r="D3" s="34">
        <v>8437.3490000000002</v>
      </c>
      <c r="E3" s="34">
        <v>8405.393</v>
      </c>
      <c r="F3" s="34">
        <v>8809.9709999999995</v>
      </c>
      <c r="G3" s="34">
        <v>8806.473</v>
      </c>
      <c r="H3" s="34">
        <v>9116.9979999999996</v>
      </c>
      <c r="I3" s="34">
        <v>9371.7009999999991</v>
      </c>
      <c r="J3" s="34">
        <v>10045.572</v>
      </c>
      <c r="K3" s="34">
        <v>11060.424999999999</v>
      </c>
      <c r="L3" s="34">
        <v>10669.723</v>
      </c>
      <c r="M3" s="34">
        <v>11365.976000000001</v>
      </c>
      <c r="N3" s="34">
        <v>12101.8</v>
      </c>
    </row>
    <row r="4" spans="1:16" hidden="1" x14ac:dyDescent="0.3">
      <c r="A4" s="29" t="s">
        <v>426</v>
      </c>
      <c r="B4" s="29" t="s">
        <v>394</v>
      </c>
      <c r="C4" s="29" t="s">
        <v>427</v>
      </c>
      <c r="D4" s="34">
        <v>7027.2240000000002</v>
      </c>
      <c r="E4" s="34">
        <v>6957.0950000000003</v>
      </c>
      <c r="F4" s="34">
        <v>7128.7529999999997</v>
      </c>
      <c r="G4" s="34">
        <v>7468.8789999999999</v>
      </c>
      <c r="H4" s="34">
        <v>7347.9870000000001</v>
      </c>
      <c r="I4" s="34">
        <v>7393.607</v>
      </c>
      <c r="J4" s="34">
        <v>8026.1360000000004</v>
      </c>
      <c r="K4" s="34">
        <v>8160.9080000000004</v>
      </c>
      <c r="L4" s="34">
        <v>8203.1270000000004</v>
      </c>
      <c r="M4" s="34">
        <v>8890.11</v>
      </c>
      <c r="N4" s="34">
        <v>10020.362999999999</v>
      </c>
    </row>
    <row r="5" spans="1:16" hidden="1" x14ac:dyDescent="0.3">
      <c r="A5" s="29" t="s">
        <v>426</v>
      </c>
      <c r="B5" s="29" t="s">
        <v>395</v>
      </c>
      <c r="C5" s="29" t="s">
        <v>427</v>
      </c>
      <c r="D5" s="34">
        <v>8251.8700000000008</v>
      </c>
      <c r="E5" s="34">
        <v>8090.777</v>
      </c>
      <c r="F5" s="34">
        <v>8214.2690000000002</v>
      </c>
      <c r="G5" s="34">
        <v>8342.2389999999996</v>
      </c>
      <c r="H5" s="34">
        <v>8562.9779999999992</v>
      </c>
      <c r="I5" s="34">
        <v>8972.0249999999996</v>
      </c>
      <c r="J5" s="34">
        <v>9123.0360000000001</v>
      </c>
      <c r="K5" s="34">
        <v>10023.673000000001</v>
      </c>
      <c r="L5" s="34">
        <v>9960.1509999999998</v>
      </c>
      <c r="M5" s="34">
        <v>10444.563</v>
      </c>
      <c r="N5" s="34">
        <v>11241.620999999999</v>
      </c>
      <c r="P5" s="31"/>
    </row>
    <row r="6" spans="1:16" hidden="1" x14ac:dyDescent="0.3">
      <c r="A6" s="29" t="s">
        <v>426</v>
      </c>
      <c r="B6" s="29" t="s">
        <v>396</v>
      </c>
      <c r="C6" s="29" t="s">
        <v>427</v>
      </c>
      <c r="D6" s="34">
        <v>8159.01</v>
      </c>
      <c r="E6" s="34">
        <v>8130.848</v>
      </c>
      <c r="F6" s="34">
        <v>8498.8799999999992</v>
      </c>
      <c r="G6" s="34">
        <v>8977.8739999999998</v>
      </c>
      <c r="H6" s="34">
        <v>8979.5290000000005</v>
      </c>
      <c r="I6" s="34">
        <v>9238.6389999999992</v>
      </c>
      <c r="J6" s="34">
        <v>9812.2669999999998</v>
      </c>
      <c r="K6" s="34">
        <v>10700.916999999999</v>
      </c>
      <c r="L6" s="34">
        <v>10274.36</v>
      </c>
      <c r="M6" s="34">
        <v>11242.179</v>
      </c>
      <c r="N6" s="34">
        <v>12396.074000000001</v>
      </c>
    </row>
    <row r="7" spans="1:16" hidden="1" x14ac:dyDescent="0.3">
      <c r="A7" s="29" t="s">
        <v>426</v>
      </c>
      <c r="B7" s="29" t="s">
        <v>397</v>
      </c>
      <c r="C7" s="29" t="s">
        <v>427</v>
      </c>
      <c r="D7" s="34">
        <v>6279.9229999999998</v>
      </c>
      <c r="E7" s="34">
        <v>6441.1090000000004</v>
      </c>
      <c r="F7" s="34">
        <v>6467.7129999999997</v>
      </c>
      <c r="G7" s="34">
        <v>6903.5079999999998</v>
      </c>
      <c r="H7" s="34">
        <v>6983.259</v>
      </c>
      <c r="I7" s="34">
        <v>7348.5370000000003</v>
      </c>
      <c r="J7" s="34">
        <v>7840.1229999999996</v>
      </c>
      <c r="K7" s="34">
        <v>8097.6390000000001</v>
      </c>
      <c r="L7" s="34">
        <v>7917.665</v>
      </c>
      <c r="M7" s="34">
        <v>8860.1470000000008</v>
      </c>
      <c r="N7" s="34">
        <v>9892.3510000000006</v>
      </c>
    </row>
    <row r="8" spans="1:16" hidden="1" x14ac:dyDescent="0.3">
      <c r="A8" s="29" t="s">
        <v>426</v>
      </c>
      <c r="B8" s="29" t="s">
        <v>290</v>
      </c>
      <c r="C8" s="29" t="s">
        <v>427</v>
      </c>
      <c r="D8" s="34">
        <v>6579.652</v>
      </c>
      <c r="E8" s="34">
        <v>6588.47</v>
      </c>
      <c r="F8" s="34">
        <v>6862.18</v>
      </c>
      <c r="G8" s="34">
        <v>7270.982</v>
      </c>
      <c r="H8" s="34">
        <v>7453.0940000000001</v>
      </c>
      <c r="I8" s="34">
        <v>7703.6059999999998</v>
      </c>
      <c r="J8" s="34">
        <v>8632.61</v>
      </c>
      <c r="K8" s="34">
        <v>8732.3189999999995</v>
      </c>
      <c r="L8" s="34">
        <v>8613.7620000000006</v>
      </c>
      <c r="M8" s="34">
        <v>9095.8979999999992</v>
      </c>
      <c r="N8" s="34">
        <v>9994.6119999999992</v>
      </c>
    </row>
    <row r="9" spans="1:16" hidden="1" x14ac:dyDescent="0.3">
      <c r="A9" s="29" t="s">
        <v>426</v>
      </c>
      <c r="B9" s="29" t="s">
        <v>398</v>
      </c>
      <c r="C9" s="29" t="s">
        <v>427</v>
      </c>
      <c r="D9" s="34">
        <v>8445.6830000000009</v>
      </c>
      <c r="E9" s="34">
        <v>8538.0329999999994</v>
      </c>
      <c r="F9" s="34">
        <v>8854.643</v>
      </c>
      <c r="G9" s="34">
        <v>9482.0519999999997</v>
      </c>
      <c r="H9" s="34">
        <v>9350.625</v>
      </c>
      <c r="I9" s="34">
        <v>10334.6</v>
      </c>
      <c r="J9" s="34">
        <v>10702.429</v>
      </c>
      <c r="K9" s="34">
        <v>11094.048000000001</v>
      </c>
      <c r="L9" s="34">
        <v>11316.42</v>
      </c>
      <c r="M9" s="34">
        <v>12252.708000000001</v>
      </c>
      <c r="N9" s="34">
        <v>13289.385</v>
      </c>
    </row>
    <row r="10" spans="1:16" hidden="1" x14ac:dyDescent="0.3">
      <c r="D10" s="35">
        <f t="shared" ref="D10:N10" si="0">AVERAGE(D3:D9)*1000000</f>
        <v>7597244428.5714302</v>
      </c>
      <c r="E10" s="35">
        <f t="shared" si="0"/>
        <v>7593103571.4285698</v>
      </c>
      <c r="F10" s="35">
        <f t="shared" si="0"/>
        <v>7833772714.2857141</v>
      </c>
      <c r="G10" s="35">
        <f t="shared" si="0"/>
        <v>8178858142.8571424</v>
      </c>
      <c r="H10" s="35">
        <f t="shared" si="0"/>
        <v>8256352857.1428556</v>
      </c>
      <c r="I10" s="35">
        <f t="shared" si="0"/>
        <v>8623244999.9999981</v>
      </c>
      <c r="J10" s="35">
        <f t="shared" si="0"/>
        <v>9168881857.1428566</v>
      </c>
      <c r="K10" s="35">
        <f t="shared" si="0"/>
        <v>9695704142.8571434</v>
      </c>
      <c r="L10" s="35">
        <f t="shared" si="0"/>
        <v>9565029714.2857151</v>
      </c>
      <c r="M10" s="35">
        <f t="shared" si="0"/>
        <v>10307368714.285715</v>
      </c>
      <c r="N10" s="35">
        <f t="shared" si="0"/>
        <v>11276600857.142855</v>
      </c>
    </row>
    <row r="11" spans="1:16" hidden="1" x14ac:dyDescent="0.3">
      <c r="D11" s="35">
        <f t="shared" ref="D11:N11" si="1">D2*1000000</f>
        <v>20468546000</v>
      </c>
      <c r="E11" s="35">
        <f t="shared" si="1"/>
        <v>21341068000</v>
      </c>
      <c r="F11" s="35">
        <f t="shared" si="1"/>
        <v>21518115000</v>
      </c>
      <c r="G11" s="35">
        <f t="shared" si="1"/>
        <v>22874041000</v>
      </c>
      <c r="H11" s="35">
        <f t="shared" si="1"/>
        <v>23470727000</v>
      </c>
      <c r="I11" s="35">
        <f t="shared" si="1"/>
        <v>24307162000</v>
      </c>
      <c r="J11" s="35">
        <f t="shared" si="1"/>
        <v>25692520000</v>
      </c>
      <c r="K11" s="35">
        <f t="shared" si="1"/>
        <v>26559805000</v>
      </c>
      <c r="L11" s="35">
        <f t="shared" si="1"/>
        <v>26488888000</v>
      </c>
      <c r="M11" s="35">
        <f t="shared" si="1"/>
        <v>28104140000</v>
      </c>
      <c r="N11" s="35">
        <f t="shared" si="1"/>
        <v>30708978000</v>
      </c>
    </row>
    <row r="12" spans="1:16" hidden="1" x14ac:dyDescent="0.3">
      <c r="D12" s="35">
        <f t="shared" ref="D12:N12" si="2">D11-D10</f>
        <v>12871301571.42857</v>
      </c>
      <c r="E12" s="35">
        <f t="shared" si="2"/>
        <v>13747964428.57143</v>
      </c>
      <c r="F12" s="35">
        <f t="shared" si="2"/>
        <v>13684342285.714287</v>
      </c>
      <c r="G12" s="35">
        <f t="shared" si="2"/>
        <v>14695182857.142857</v>
      </c>
      <c r="H12" s="35">
        <f t="shared" si="2"/>
        <v>15214374142.857143</v>
      </c>
      <c r="I12" s="35">
        <f t="shared" si="2"/>
        <v>15683917000.000002</v>
      </c>
      <c r="J12" s="35">
        <f t="shared" si="2"/>
        <v>16523638142.857143</v>
      </c>
      <c r="K12" s="35">
        <f t="shared" si="2"/>
        <v>16864100857.142857</v>
      </c>
      <c r="L12" s="35">
        <f t="shared" si="2"/>
        <v>16923858285.714285</v>
      </c>
      <c r="M12" s="35">
        <f t="shared" si="2"/>
        <v>17796771285.714287</v>
      </c>
      <c r="N12" s="35">
        <f t="shared" si="2"/>
        <v>19432377142.857147</v>
      </c>
    </row>
    <row r="13" spans="1:16" hidden="1" x14ac:dyDescent="0.3"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6" x14ac:dyDescent="0.3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x14ac:dyDescent="0.3">
      <c r="B15" s="2" t="s">
        <v>447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6" x14ac:dyDescent="0.3">
      <c r="B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x14ac:dyDescent="0.3">
      <c r="B17" s="101"/>
      <c r="C17" s="102"/>
      <c r="D17" s="103" t="s">
        <v>415</v>
      </c>
      <c r="E17" s="103" t="s">
        <v>416</v>
      </c>
      <c r="F17" s="103" t="s">
        <v>417</v>
      </c>
      <c r="G17" s="103" t="s">
        <v>418</v>
      </c>
      <c r="H17" s="103" t="s">
        <v>419</v>
      </c>
      <c r="I17" s="103" t="s">
        <v>420</v>
      </c>
      <c r="J17" s="103" t="s">
        <v>421</v>
      </c>
      <c r="K17" s="103" t="s">
        <v>422</v>
      </c>
      <c r="L17" s="103" t="s">
        <v>423</v>
      </c>
      <c r="M17" s="103" t="s">
        <v>424</v>
      </c>
      <c r="N17" s="103" t="s">
        <v>425</v>
      </c>
    </row>
    <row r="18" spans="1:14" x14ac:dyDescent="0.3">
      <c r="B18" s="102" t="s">
        <v>428</v>
      </c>
      <c r="C18" s="104" t="s">
        <v>429</v>
      </c>
      <c r="D18" s="105">
        <f t="shared" ref="D18:D24" si="3">D3/$D$2</f>
        <v>0.41221047161825763</v>
      </c>
      <c r="E18" s="105">
        <f t="shared" ref="E18:E24" si="4">E3/$E$2</f>
        <v>0.39385999800947169</v>
      </c>
      <c r="F18" s="105">
        <f t="shared" ref="F18:F24" si="5">F3/$F$2</f>
        <v>0.40942113191606228</v>
      </c>
      <c r="G18" s="105">
        <f t="shared" ref="G18:G24" si="6">G3/G$2</f>
        <v>0.38499856671586796</v>
      </c>
      <c r="H18" s="105">
        <f t="shared" ref="H18:H24" si="7">H3/$H$2</f>
        <v>0.38844122723595226</v>
      </c>
      <c r="I18" s="105">
        <f t="shared" ref="I18:I24" si="8">I3/$I$2</f>
        <v>0.38555307279393619</v>
      </c>
      <c r="J18" s="105">
        <f t="shared" ref="J18:J24" si="9">J3/$J$2</f>
        <v>0.39099208641269911</v>
      </c>
      <c r="K18" s="105">
        <f t="shared" ref="K18:K24" si="10">K3/$K$2</f>
        <v>0.41643472156516204</v>
      </c>
      <c r="L18" s="105">
        <f t="shared" ref="L18:L24" si="11">L3/$L$2</f>
        <v>0.40279995898657583</v>
      </c>
      <c r="M18" s="105">
        <f t="shared" ref="M18:M24" si="12">M3/$M$2</f>
        <v>0.40442354756274346</v>
      </c>
      <c r="N18" s="105">
        <f t="shared" ref="N18:N24" si="13">N3/$N$2</f>
        <v>0.39408019374659747</v>
      </c>
    </row>
    <row r="19" spans="1:14" x14ac:dyDescent="0.3">
      <c r="B19" s="102" t="s">
        <v>430</v>
      </c>
      <c r="C19" s="104" t="s">
        <v>429</v>
      </c>
      <c r="D19" s="105">
        <f t="shared" si="3"/>
        <v>0.34331818195586539</v>
      </c>
      <c r="E19" s="105">
        <f t="shared" si="4"/>
        <v>0.32599563433282724</v>
      </c>
      <c r="F19" s="105">
        <f t="shared" si="5"/>
        <v>0.33129077523751493</v>
      </c>
      <c r="G19" s="105">
        <f t="shared" si="6"/>
        <v>0.32652206053141197</v>
      </c>
      <c r="H19" s="105">
        <f t="shared" si="7"/>
        <v>0.31307027686019273</v>
      </c>
      <c r="I19" s="105">
        <f t="shared" si="8"/>
        <v>0.3041740125811479</v>
      </c>
      <c r="J19" s="105">
        <f t="shared" si="9"/>
        <v>0.31239193352773492</v>
      </c>
      <c r="K19" s="105">
        <f t="shared" si="10"/>
        <v>0.30726535831117735</v>
      </c>
      <c r="L19" s="105">
        <f t="shared" si="11"/>
        <v>0.30968181827791341</v>
      </c>
      <c r="M19" s="105">
        <f t="shared" si="12"/>
        <v>0.31632741653009133</v>
      </c>
      <c r="N19" s="105">
        <f t="shared" si="13"/>
        <v>0.32630076455165652</v>
      </c>
    </row>
    <row r="20" spans="1:14" x14ac:dyDescent="0.3">
      <c r="B20" s="102" t="s">
        <v>431</v>
      </c>
      <c r="C20" s="104" t="s">
        <v>429</v>
      </c>
      <c r="D20" s="105">
        <f t="shared" si="3"/>
        <v>0.4031488118403721</v>
      </c>
      <c r="E20" s="105">
        <f t="shared" si="4"/>
        <v>0.37911771800736499</v>
      </c>
      <c r="F20" s="105">
        <f t="shared" si="5"/>
        <v>0.38173738731296863</v>
      </c>
      <c r="G20" s="105">
        <f t="shared" si="6"/>
        <v>0.3647033333550464</v>
      </c>
      <c r="H20" s="105">
        <f t="shared" si="7"/>
        <v>0.36483650463830963</v>
      </c>
      <c r="I20" s="105">
        <f t="shared" si="8"/>
        <v>0.3691103469833294</v>
      </c>
      <c r="J20" s="105">
        <f t="shared" si="9"/>
        <v>0.3550852933071571</v>
      </c>
      <c r="K20" s="105">
        <f t="shared" si="10"/>
        <v>0.37740009762872884</v>
      </c>
      <c r="L20" s="105">
        <f t="shared" si="11"/>
        <v>0.37601242453061828</v>
      </c>
      <c r="M20" s="105">
        <f t="shared" si="12"/>
        <v>0.37163787968605339</v>
      </c>
      <c r="N20" s="105">
        <f t="shared" si="13"/>
        <v>0.36606952533555492</v>
      </c>
    </row>
    <row r="21" spans="1:14" x14ac:dyDescent="0.3">
      <c r="B21" s="102" t="s">
        <v>432</v>
      </c>
      <c r="C21" s="104" t="s">
        <v>429</v>
      </c>
      <c r="D21" s="105">
        <f t="shared" si="3"/>
        <v>0.39861209486985549</v>
      </c>
      <c r="E21" s="105">
        <f t="shared" si="4"/>
        <v>0.38099536536784384</v>
      </c>
      <c r="F21" s="105">
        <f t="shared" si="5"/>
        <v>0.3949639640832851</v>
      </c>
      <c r="G21" s="105">
        <f t="shared" si="6"/>
        <v>0.39249182074999339</v>
      </c>
      <c r="H21" s="105">
        <f t="shared" si="7"/>
        <v>0.38258418667645022</v>
      </c>
      <c r="I21" s="105">
        <f t="shared" si="8"/>
        <v>0.38007888374628018</v>
      </c>
      <c r="J21" s="105">
        <f t="shared" si="9"/>
        <v>0.38191142791754173</v>
      </c>
      <c r="K21" s="105">
        <f t="shared" si="10"/>
        <v>0.40289892941608568</v>
      </c>
      <c r="L21" s="105">
        <f t="shared" si="11"/>
        <v>0.38787434187497793</v>
      </c>
      <c r="M21" s="105">
        <f t="shared" si="12"/>
        <v>0.40001860935790956</v>
      </c>
      <c r="N21" s="105">
        <f t="shared" si="13"/>
        <v>0.40366286367459059</v>
      </c>
    </row>
    <row r="22" spans="1:14" x14ac:dyDescent="0.3">
      <c r="B22" s="102" t="s">
        <v>433</v>
      </c>
      <c r="C22" s="104" t="s">
        <v>429</v>
      </c>
      <c r="D22" s="105">
        <f t="shared" si="3"/>
        <v>0.30680845625282815</v>
      </c>
      <c r="E22" s="105">
        <f t="shared" si="4"/>
        <v>0.30181755664711818</v>
      </c>
      <c r="F22" s="105">
        <f t="shared" si="5"/>
        <v>0.30057061224926063</v>
      </c>
      <c r="G22" s="105">
        <f t="shared" si="6"/>
        <v>0.30180535218940979</v>
      </c>
      <c r="H22" s="105">
        <f t="shared" si="7"/>
        <v>0.29753057926156273</v>
      </c>
      <c r="I22" s="105">
        <f t="shared" si="8"/>
        <v>0.30231982655976047</v>
      </c>
      <c r="J22" s="105">
        <f t="shared" si="9"/>
        <v>0.3051519664089003</v>
      </c>
      <c r="K22" s="105">
        <f t="shared" si="10"/>
        <v>0.30488322485801383</v>
      </c>
      <c r="L22" s="105">
        <f t="shared" si="11"/>
        <v>0.29890514845319294</v>
      </c>
      <c r="M22" s="105">
        <f t="shared" si="12"/>
        <v>0.31526127467341114</v>
      </c>
      <c r="N22" s="105">
        <f t="shared" si="13"/>
        <v>0.32213221162879468</v>
      </c>
    </row>
    <row r="23" spans="1:14" x14ac:dyDescent="0.3">
      <c r="B23" s="102" t="s">
        <v>434</v>
      </c>
      <c r="C23" s="104" t="s">
        <v>429</v>
      </c>
      <c r="D23" s="105">
        <f t="shared" si="3"/>
        <v>0.32145185104989871</v>
      </c>
      <c r="E23" s="105">
        <f t="shared" si="4"/>
        <v>0.30872260001233304</v>
      </c>
      <c r="F23" s="105">
        <f t="shared" si="5"/>
        <v>0.31890246891979152</v>
      </c>
      <c r="G23" s="105">
        <f t="shared" si="6"/>
        <v>0.31787046285350279</v>
      </c>
      <c r="H23" s="105">
        <f t="shared" si="7"/>
        <v>0.31754849349148839</v>
      </c>
      <c r="I23" s="105">
        <f t="shared" si="8"/>
        <v>0.3169274142328915</v>
      </c>
      <c r="J23" s="105">
        <f t="shared" si="9"/>
        <v>0.33599701391689102</v>
      </c>
      <c r="K23" s="105">
        <f t="shared" si="10"/>
        <v>0.32877948463853551</v>
      </c>
      <c r="L23" s="105">
        <f t="shared" si="11"/>
        <v>0.32518397903301949</v>
      </c>
      <c r="M23" s="105">
        <f t="shared" si="12"/>
        <v>0.32364975409316915</v>
      </c>
      <c r="N23" s="105">
        <f t="shared" si="13"/>
        <v>0.32546221499132921</v>
      </c>
    </row>
    <row r="24" spans="1:14" x14ac:dyDescent="0.3">
      <c r="B24" s="102" t="s">
        <v>435</v>
      </c>
      <c r="C24" s="104" t="s">
        <v>429</v>
      </c>
      <c r="D24" s="105">
        <f t="shared" si="3"/>
        <v>0.41261763292810349</v>
      </c>
      <c r="E24" s="105">
        <f t="shared" si="4"/>
        <v>0.40007524459413185</v>
      </c>
      <c r="F24" s="105">
        <f t="shared" si="5"/>
        <v>0.4114971501918267</v>
      </c>
      <c r="G24" s="105">
        <f t="shared" si="6"/>
        <v>0.41453331311244912</v>
      </c>
      <c r="H24" s="105">
        <f t="shared" si="7"/>
        <v>0.3983952009667191</v>
      </c>
      <c r="I24" s="105">
        <f t="shared" si="8"/>
        <v>0.42516687057090419</v>
      </c>
      <c r="J24" s="105">
        <f t="shared" si="9"/>
        <v>0.41655816556725461</v>
      </c>
      <c r="K24" s="105">
        <f t="shared" si="10"/>
        <v>0.41770065706431203</v>
      </c>
      <c r="L24" s="105">
        <f t="shared" si="11"/>
        <v>0.42721385661791467</v>
      </c>
      <c r="M24" s="105">
        <f t="shared" si="12"/>
        <v>0.43597519796015821</v>
      </c>
      <c r="N24" s="105">
        <f t="shared" si="13"/>
        <v>0.43275243480912978</v>
      </c>
    </row>
    <row r="25" spans="1:14" x14ac:dyDescent="0.3"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99" t="s">
        <v>445</v>
      </c>
    </row>
    <row r="26" spans="1:14" x14ac:dyDescent="0.3">
      <c r="B26" s="198" t="s"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3">
      <c r="B27" s="1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3">
      <c r="A29" s="79"/>
      <c r="B29" s="79"/>
      <c r="C29" s="7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3">
      <c r="A30" s="29"/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x14ac:dyDescent="0.3">
      <c r="A31" s="29"/>
      <c r="B31" s="29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29"/>
      <c r="B32" s="29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x14ac:dyDescent="0.3">
      <c r="A33" s="29"/>
      <c r="B33" s="29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x14ac:dyDescent="0.3">
      <c r="A34" s="29"/>
      <c r="B34" s="29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9" spans="1:14" x14ac:dyDescent="0.3">
      <c r="A39" s="79"/>
      <c r="B39" s="7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3">
      <c r="A40" s="29"/>
      <c r="B40" s="29"/>
      <c r="C40" s="29"/>
    </row>
    <row r="41" spans="1:14" x14ac:dyDescent="0.3">
      <c r="A41" s="29"/>
      <c r="B41" s="29"/>
      <c r="C41" s="29"/>
    </row>
    <row r="42" spans="1:14" x14ac:dyDescent="0.3">
      <c r="A42" s="29"/>
      <c r="B42" s="29"/>
      <c r="C42" s="29"/>
    </row>
    <row r="43" spans="1:14" x14ac:dyDescent="0.3">
      <c r="A43" s="29"/>
      <c r="B43" s="29"/>
      <c r="C43" s="29"/>
    </row>
    <row r="44" spans="1:14" x14ac:dyDescent="0.3">
      <c r="A44" s="29"/>
      <c r="B44" s="29"/>
      <c r="C44" s="29"/>
    </row>
    <row r="45" spans="1:14" x14ac:dyDescent="0.3">
      <c r="A45" s="29"/>
      <c r="B45" s="29"/>
      <c r="C45" s="29"/>
      <c r="F45" s="80"/>
    </row>
    <row r="46" spans="1:14" x14ac:dyDescent="0.3">
      <c r="A46" s="29"/>
      <c r="B46" s="29"/>
      <c r="C46" s="29"/>
    </row>
    <row r="47" spans="1:14" x14ac:dyDescent="0.3">
      <c r="A47" s="29"/>
      <c r="B47" s="29"/>
      <c r="C47" s="29"/>
    </row>
    <row r="74" spans="2:14" x14ac:dyDescent="0.3">
      <c r="M74" s="1" t="s">
        <v>438</v>
      </c>
      <c r="N74" s="33">
        <f t="shared" ref="N74:N80" si="14">N18-D18</f>
        <v>-1.8130277871660161E-2</v>
      </c>
    </row>
    <row r="75" spans="2:14" x14ac:dyDescent="0.3">
      <c r="M75" s="1" t="s">
        <v>439</v>
      </c>
      <c r="N75" s="33">
        <f t="shared" si="14"/>
        <v>-1.7017417404208868E-2</v>
      </c>
    </row>
    <row r="76" spans="2:14" x14ac:dyDescent="0.3">
      <c r="M76" s="1" t="s">
        <v>440</v>
      </c>
      <c r="N76" s="33">
        <f t="shared" si="14"/>
        <v>-3.7079286504817177E-2</v>
      </c>
    </row>
    <row r="77" spans="2:14" x14ac:dyDescent="0.3">
      <c r="M77" s="1" t="s">
        <v>441</v>
      </c>
      <c r="N77" s="33">
        <f t="shared" si="14"/>
        <v>5.0507688047350952E-3</v>
      </c>
    </row>
    <row r="78" spans="2:14" x14ac:dyDescent="0.3">
      <c r="B78" s="31"/>
      <c r="M78" s="1" t="s">
        <v>442</v>
      </c>
      <c r="N78" s="33">
        <f t="shared" si="14"/>
        <v>1.532375537596653E-2</v>
      </c>
    </row>
    <row r="79" spans="2:14" x14ac:dyDescent="0.3">
      <c r="M79" s="1" t="s">
        <v>443</v>
      </c>
      <c r="N79" s="33">
        <f t="shared" si="14"/>
        <v>4.0103639414305059E-3</v>
      </c>
    </row>
    <row r="80" spans="2:14" x14ac:dyDescent="0.3">
      <c r="M80" s="1" t="s">
        <v>444</v>
      </c>
      <c r="N80" s="33">
        <f t="shared" si="14"/>
        <v>2.0134801881026287E-2</v>
      </c>
    </row>
  </sheetData>
  <conditionalFormatting sqref="D18:N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4:N8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26" location="OBSAH!A1" display="OBSAH" xr:uid="{FDF06F7D-8CE9-4C6B-9461-74BB3F99878B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6CA3-7977-4E6B-B8EE-79C181418B16}">
  <sheetPr>
    <tabColor theme="9" tint="0.39997558519241921"/>
  </sheetPr>
  <dimension ref="A1:P35"/>
  <sheetViews>
    <sheetView topLeftCell="A22" workbookViewId="0">
      <selection activeCell="A30" sqref="A30"/>
    </sheetView>
  </sheetViews>
  <sheetFormatPr defaultColWidth="6.54296875" defaultRowHeight="14.5" x14ac:dyDescent="0.35"/>
  <cols>
    <col min="1" max="1" width="19.453125" style="86" customWidth="1"/>
    <col min="2" max="8" width="12.7265625" style="86" customWidth="1"/>
    <col min="9" max="14" width="15.54296875" style="86" bestFit="1" customWidth="1"/>
    <col min="15" max="16384" width="6.54296875" style="86"/>
  </cols>
  <sheetData>
    <row r="1" spans="1:16" s="1" customFormat="1" ht="14" hidden="1" x14ac:dyDescent="0.3">
      <c r="A1" s="79"/>
      <c r="B1" s="79"/>
      <c r="C1" s="79"/>
      <c r="D1" s="29" t="s">
        <v>415</v>
      </c>
      <c r="E1" s="29" t="s">
        <v>416</v>
      </c>
      <c r="F1" s="81" t="s">
        <v>417</v>
      </c>
      <c r="G1" s="29" t="s">
        <v>418</v>
      </c>
      <c r="H1" s="29" t="s">
        <v>419</v>
      </c>
      <c r="I1" s="29" t="s">
        <v>420</v>
      </c>
      <c r="J1" s="29" t="s">
        <v>421</v>
      </c>
      <c r="K1" s="29" t="s">
        <v>422</v>
      </c>
      <c r="L1" s="29" t="s">
        <v>423</v>
      </c>
      <c r="M1" s="29" t="s">
        <v>424</v>
      </c>
      <c r="N1" s="81" t="s">
        <v>425</v>
      </c>
    </row>
    <row r="2" spans="1:16" s="1" customFormat="1" ht="14.25" hidden="1" customHeight="1" x14ac:dyDescent="0.3">
      <c r="A2" s="29" t="s">
        <v>426</v>
      </c>
      <c r="B2" s="29" t="s">
        <v>229</v>
      </c>
      <c r="C2" s="29" t="s">
        <v>427</v>
      </c>
      <c r="D2" s="82">
        <v>20468.545999999998</v>
      </c>
      <c r="E2" s="82">
        <v>21341.067999999999</v>
      </c>
      <c r="F2" s="83">
        <v>21518.115000000002</v>
      </c>
      <c r="G2" s="82">
        <v>22874.041000000001</v>
      </c>
      <c r="H2" s="82">
        <v>23470.726999999999</v>
      </c>
      <c r="I2" s="82">
        <v>24307.162</v>
      </c>
      <c r="J2" s="82">
        <v>25692.52</v>
      </c>
      <c r="K2" s="82">
        <v>26559.805</v>
      </c>
      <c r="L2" s="82">
        <v>26488.887999999999</v>
      </c>
      <c r="M2" s="82">
        <v>28104.14</v>
      </c>
      <c r="N2" s="83">
        <v>30708.977999999999</v>
      </c>
    </row>
    <row r="3" spans="1:16" s="1" customFormat="1" ht="14" hidden="1" x14ac:dyDescent="0.3">
      <c r="A3" s="29" t="s">
        <v>426</v>
      </c>
      <c r="B3" s="29" t="s">
        <v>393</v>
      </c>
      <c r="C3" s="29" t="s">
        <v>427</v>
      </c>
      <c r="D3" s="82">
        <v>8437.3490000000002</v>
      </c>
      <c r="E3" s="82">
        <v>8405.393</v>
      </c>
      <c r="F3" s="83">
        <v>8809.9709999999995</v>
      </c>
      <c r="G3" s="82">
        <v>8806.473</v>
      </c>
      <c r="H3" s="82">
        <v>9116.9979999999996</v>
      </c>
      <c r="I3" s="82">
        <v>9371.7009999999991</v>
      </c>
      <c r="J3" s="82">
        <v>10045.572</v>
      </c>
      <c r="K3" s="82">
        <v>11060.424999999999</v>
      </c>
      <c r="L3" s="82">
        <v>10669.723</v>
      </c>
      <c r="M3" s="82">
        <v>11365.976000000001</v>
      </c>
      <c r="N3" s="83">
        <v>12101.8</v>
      </c>
    </row>
    <row r="4" spans="1:16" s="1" customFormat="1" ht="14" hidden="1" x14ac:dyDescent="0.3">
      <c r="A4" s="29" t="s">
        <v>426</v>
      </c>
      <c r="B4" s="29" t="s">
        <v>394</v>
      </c>
      <c r="C4" s="29" t="s">
        <v>427</v>
      </c>
      <c r="D4" s="82">
        <v>7027.2240000000002</v>
      </c>
      <c r="E4" s="82">
        <v>6957.0950000000003</v>
      </c>
      <c r="F4" s="83">
        <v>7128.7529999999997</v>
      </c>
      <c r="G4" s="82">
        <v>7468.8789999999999</v>
      </c>
      <c r="H4" s="82">
        <v>7347.9870000000001</v>
      </c>
      <c r="I4" s="82">
        <v>7393.607</v>
      </c>
      <c r="J4" s="82">
        <v>8026.1360000000004</v>
      </c>
      <c r="K4" s="82">
        <v>8160.9080000000004</v>
      </c>
      <c r="L4" s="82">
        <v>8203.1270000000004</v>
      </c>
      <c r="M4" s="82">
        <v>8890.11</v>
      </c>
      <c r="N4" s="83">
        <v>10020.362999999999</v>
      </c>
    </row>
    <row r="5" spans="1:16" s="1" customFormat="1" ht="14" hidden="1" x14ac:dyDescent="0.3">
      <c r="A5" s="29" t="s">
        <v>426</v>
      </c>
      <c r="B5" s="29" t="s">
        <v>395</v>
      </c>
      <c r="C5" s="29" t="s">
        <v>427</v>
      </c>
      <c r="D5" s="82">
        <v>8251.8700000000008</v>
      </c>
      <c r="E5" s="82">
        <v>8090.777</v>
      </c>
      <c r="F5" s="83">
        <v>8214.2690000000002</v>
      </c>
      <c r="G5" s="82">
        <v>8342.2389999999996</v>
      </c>
      <c r="H5" s="82">
        <v>8562.9779999999992</v>
      </c>
      <c r="I5" s="82">
        <v>8972.0249999999996</v>
      </c>
      <c r="J5" s="82">
        <v>9123.0360000000001</v>
      </c>
      <c r="K5" s="82">
        <v>10023.673000000001</v>
      </c>
      <c r="L5" s="82">
        <v>9960.1509999999998</v>
      </c>
      <c r="M5" s="82">
        <v>10444.563</v>
      </c>
      <c r="N5" s="83">
        <v>11241.620999999999</v>
      </c>
      <c r="P5" s="31"/>
    </row>
    <row r="6" spans="1:16" s="1" customFormat="1" ht="14" hidden="1" x14ac:dyDescent="0.3">
      <c r="A6" s="29" t="s">
        <v>426</v>
      </c>
      <c r="B6" s="29" t="s">
        <v>396</v>
      </c>
      <c r="C6" s="29" t="s">
        <v>427</v>
      </c>
      <c r="D6" s="82">
        <v>8159.01</v>
      </c>
      <c r="E6" s="82">
        <v>8130.848</v>
      </c>
      <c r="F6" s="83">
        <v>8498.8799999999992</v>
      </c>
      <c r="G6" s="82">
        <v>8977.8739999999998</v>
      </c>
      <c r="H6" s="82">
        <v>8979.5290000000005</v>
      </c>
      <c r="I6" s="82">
        <v>9238.6389999999992</v>
      </c>
      <c r="J6" s="82">
        <v>9812.2669999999998</v>
      </c>
      <c r="K6" s="82">
        <v>10700.916999999999</v>
      </c>
      <c r="L6" s="82">
        <v>10274.36</v>
      </c>
      <c r="M6" s="82">
        <v>11242.179</v>
      </c>
      <c r="N6" s="83">
        <v>12396.074000000001</v>
      </c>
    </row>
    <row r="7" spans="1:16" s="1" customFormat="1" ht="14" hidden="1" x14ac:dyDescent="0.3">
      <c r="A7" s="29" t="s">
        <v>426</v>
      </c>
      <c r="B7" s="29" t="s">
        <v>397</v>
      </c>
      <c r="C7" s="29" t="s">
        <v>427</v>
      </c>
      <c r="D7" s="82">
        <v>6279.9229999999998</v>
      </c>
      <c r="E7" s="82">
        <v>6441.1090000000004</v>
      </c>
      <c r="F7" s="83">
        <v>6467.7129999999997</v>
      </c>
      <c r="G7" s="82">
        <v>6903.5079999999998</v>
      </c>
      <c r="H7" s="82">
        <v>6983.259</v>
      </c>
      <c r="I7" s="82">
        <v>7348.5370000000003</v>
      </c>
      <c r="J7" s="82">
        <v>7840.1229999999996</v>
      </c>
      <c r="K7" s="82">
        <v>8097.6390000000001</v>
      </c>
      <c r="L7" s="82">
        <v>7917.665</v>
      </c>
      <c r="M7" s="82">
        <v>8860.1470000000008</v>
      </c>
      <c r="N7" s="83">
        <v>9892.3510000000006</v>
      </c>
    </row>
    <row r="8" spans="1:16" s="1" customFormat="1" ht="14" hidden="1" x14ac:dyDescent="0.3">
      <c r="A8" s="29" t="s">
        <v>426</v>
      </c>
      <c r="B8" s="29" t="s">
        <v>290</v>
      </c>
      <c r="C8" s="29" t="s">
        <v>427</v>
      </c>
      <c r="D8" s="82">
        <v>6579.652</v>
      </c>
      <c r="E8" s="82">
        <v>6588.47</v>
      </c>
      <c r="F8" s="83">
        <v>6862.18</v>
      </c>
      <c r="G8" s="82">
        <v>7270.982</v>
      </c>
      <c r="H8" s="82">
        <v>7453.0940000000001</v>
      </c>
      <c r="I8" s="82">
        <v>7703.6059999999998</v>
      </c>
      <c r="J8" s="82">
        <v>8632.61</v>
      </c>
      <c r="K8" s="82">
        <v>8732.3189999999995</v>
      </c>
      <c r="L8" s="82">
        <v>8613.7620000000006</v>
      </c>
      <c r="M8" s="82">
        <v>9095.8979999999992</v>
      </c>
      <c r="N8" s="83">
        <v>9994.6119999999992</v>
      </c>
    </row>
    <row r="9" spans="1:16" s="1" customFormat="1" ht="14" hidden="1" x14ac:dyDescent="0.3">
      <c r="A9" s="29" t="s">
        <v>426</v>
      </c>
      <c r="B9" s="29" t="s">
        <v>398</v>
      </c>
      <c r="C9" s="29" t="s">
        <v>427</v>
      </c>
      <c r="D9" s="82">
        <v>8445.6830000000009</v>
      </c>
      <c r="E9" s="82">
        <v>8538.0329999999994</v>
      </c>
      <c r="F9" s="83">
        <v>8854.643</v>
      </c>
      <c r="G9" s="82">
        <v>9482.0519999999997</v>
      </c>
      <c r="H9" s="82">
        <v>9350.625</v>
      </c>
      <c r="I9" s="82">
        <v>10334.6</v>
      </c>
      <c r="J9" s="82">
        <v>10702.429</v>
      </c>
      <c r="K9" s="82">
        <v>11094.048000000001</v>
      </c>
      <c r="L9" s="82">
        <v>11316.42</v>
      </c>
      <c r="M9" s="82">
        <v>12252.708000000001</v>
      </c>
      <c r="N9" s="83">
        <v>13289.385</v>
      </c>
    </row>
    <row r="10" spans="1:16" s="1" customFormat="1" ht="14" hidden="1" x14ac:dyDescent="0.3">
      <c r="D10" s="84">
        <f t="shared" ref="D10:N10" si="0">AVERAGE(D3:D9)*1000000</f>
        <v>7597244428.5714302</v>
      </c>
      <c r="E10" s="84">
        <f t="shared" si="0"/>
        <v>7593103571.4285698</v>
      </c>
      <c r="F10" s="84">
        <f t="shared" si="0"/>
        <v>7833772714.2857141</v>
      </c>
      <c r="G10" s="84">
        <f t="shared" si="0"/>
        <v>8178858142.8571424</v>
      </c>
      <c r="H10" s="84">
        <f t="shared" si="0"/>
        <v>8256352857.1428556</v>
      </c>
      <c r="I10" s="84">
        <f t="shared" si="0"/>
        <v>8623244999.9999981</v>
      </c>
      <c r="J10" s="84">
        <f t="shared" si="0"/>
        <v>9168881857.1428566</v>
      </c>
      <c r="K10" s="84">
        <f t="shared" si="0"/>
        <v>9695704142.8571434</v>
      </c>
      <c r="L10" s="84">
        <f t="shared" si="0"/>
        <v>9565029714.2857151</v>
      </c>
      <c r="M10" s="84">
        <f t="shared" si="0"/>
        <v>10307368714.285715</v>
      </c>
      <c r="N10" s="84">
        <f t="shared" si="0"/>
        <v>11276600857.142855</v>
      </c>
    </row>
    <row r="11" spans="1:16" s="1" customFormat="1" ht="14" hidden="1" x14ac:dyDescent="0.3">
      <c r="D11" s="84">
        <f t="shared" ref="D11:N11" si="1">D2*1000000</f>
        <v>20468546000</v>
      </c>
      <c r="E11" s="84">
        <f t="shared" si="1"/>
        <v>21341068000</v>
      </c>
      <c r="F11" s="84">
        <f t="shared" si="1"/>
        <v>21518115000</v>
      </c>
      <c r="G11" s="84">
        <f t="shared" si="1"/>
        <v>22874041000</v>
      </c>
      <c r="H11" s="84">
        <f t="shared" si="1"/>
        <v>23470727000</v>
      </c>
      <c r="I11" s="84">
        <f t="shared" si="1"/>
        <v>24307162000</v>
      </c>
      <c r="J11" s="84">
        <f t="shared" si="1"/>
        <v>25692520000</v>
      </c>
      <c r="K11" s="84">
        <f t="shared" si="1"/>
        <v>26559805000</v>
      </c>
      <c r="L11" s="84">
        <f t="shared" si="1"/>
        <v>26488888000</v>
      </c>
      <c r="M11" s="84">
        <f t="shared" si="1"/>
        <v>28104140000</v>
      </c>
      <c r="N11" s="84">
        <f t="shared" si="1"/>
        <v>30708978000</v>
      </c>
    </row>
    <row r="12" spans="1:16" s="1" customFormat="1" ht="14" hidden="1" x14ac:dyDescent="0.3">
      <c r="D12" s="84">
        <f>D11-D10</f>
        <v>12871301571.42857</v>
      </c>
      <c r="E12" s="84">
        <f t="shared" ref="E12:N12" si="2">E11-E10</f>
        <v>13747964428.57143</v>
      </c>
      <c r="F12" s="84">
        <f t="shared" si="2"/>
        <v>13684342285.714287</v>
      </c>
      <c r="G12" s="84">
        <f t="shared" si="2"/>
        <v>14695182857.142857</v>
      </c>
      <c r="H12" s="84">
        <f t="shared" si="2"/>
        <v>15214374142.857143</v>
      </c>
      <c r="I12" s="84">
        <f t="shared" si="2"/>
        <v>15683917000.000002</v>
      </c>
      <c r="J12" s="84">
        <f t="shared" si="2"/>
        <v>16523638142.857143</v>
      </c>
      <c r="K12" s="84">
        <f t="shared" si="2"/>
        <v>16864100857.142857</v>
      </c>
      <c r="L12" s="84">
        <f t="shared" si="2"/>
        <v>16923858285.714285</v>
      </c>
      <c r="M12" s="84">
        <f t="shared" si="2"/>
        <v>17796771285.714287</v>
      </c>
      <c r="N12" s="84">
        <f t="shared" si="2"/>
        <v>19432377142.857147</v>
      </c>
    </row>
    <row r="13" spans="1:16" s="1" customFormat="1" ht="14" hidden="1" x14ac:dyDescent="0.3"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6" s="1" customFormat="1" ht="14" hidden="1" x14ac:dyDescent="0.3">
      <c r="D14" s="29" t="s">
        <v>415</v>
      </c>
      <c r="E14" s="29" t="s">
        <v>416</v>
      </c>
      <c r="F14" s="81" t="s">
        <v>417</v>
      </c>
      <c r="G14" s="29" t="s">
        <v>418</v>
      </c>
      <c r="H14" s="29" t="s">
        <v>419</v>
      </c>
      <c r="I14" s="29" t="s">
        <v>420</v>
      </c>
      <c r="J14" s="29" t="s">
        <v>421</v>
      </c>
      <c r="K14" s="29" t="s">
        <v>422</v>
      </c>
      <c r="L14" s="29" t="s">
        <v>423</v>
      </c>
      <c r="M14" s="29" t="s">
        <v>424</v>
      </c>
      <c r="N14" s="81" t="s">
        <v>425</v>
      </c>
    </row>
    <row r="15" spans="1:16" s="1" customFormat="1" ht="14" hidden="1" x14ac:dyDescent="0.3">
      <c r="B15" s="1" t="s">
        <v>428</v>
      </c>
      <c r="C15" s="29" t="s">
        <v>429</v>
      </c>
      <c r="D15" s="33">
        <f>D3/$D$2</f>
        <v>0.41221047161825763</v>
      </c>
      <c r="E15" s="33">
        <f>E3/$E$2</f>
        <v>0.39385999800947169</v>
      </c>
      <c r="F15" s="33">
        <f>F3/$F$2</f>
        <v>0.40942113191606228</v>
      </c>
      <c r="G15" s="33">
        <f>G3/G$2</f>
        <v>0.38499856671586796</v>
      </c>
      <c r="H15" s="33">
        <f>H3/$H$2</f>
        <v>0.38844122723595226</v>
      </c>
      <c r="I15" s="33">
        <f>I3/$I$2</f>
        <v>0.38555307279393619</v>
      </c>
      <c r="J15" s="33">
        <f>J3/$J$2</f>
        <v>0.39099208641269911</v>
      </c>
      <c r="K15" s="33">
        <f>K3/$K$2</f>
        <v>0.41643472156516204</v>
      </c>
      <c r="L15" s="33">
        <f>L3/$L$2</f>
        <v>0.40279995898657583</v>
      </c>
      <c r="M15" s="33">
        <f>M3/$M$2</f>
        <v>0.40442354756274346</v>
      </c>
      <c r="N15" s="33">
        <f>N3/$N$2</f>
        <v>0.39408019374659747</v>
      </c>
    </row>
    <row r="16" spans="1:16" s="1" customFormat="1" ht="14" hidden="1" x14ac:dyDescent="0.3">
      <c r="B16" s="1" t="s">
        <v>430</v>
      </c>
      <c r="C16" s="29" t="s">
        <v>429</v>
      </c>
      <c r="D16" s="33">
        <f t="shared" ref="D16:D21" si="3">D4/$D$2</f>
        <v>0.34331818195586539</v>
      </c>
      <c r="E16" s="33">
        <f t="shared" ref="E16:E21" si="4">E4/$E$2</f>
        <v>0.32599563433282724</v>
      </c>
      <c r="F16" s="33">
        <f t="shared" ref="F16:F21" si="5">F4/$F$2</f>
        <v>0.33129077523751493</v>
      </c>
      <c r="G16" s="33">
        <f t="shared" ref="G16:G21" si="6">G4/G$2</f>
        <v>0.32652206053141197</v>
      </c>
      <c r="H16" s="33">
        <f t="shared" ref="H16:H21" si="7">H4/$H$2</f>
        <v>0.31307027686019273</v>
      </c>
      <c r="I16" s="33">
        <f t="shared" ref="I16:I21" si="8">I4/$I$2</f>
        <v>0.3041740125811479</v>
      </c>
      <c r="J16" s="33">
        <f t="shared" ref="J16:J21" si="9">J4/$J$2</f>
        <v>0.31239193352773492</v>
      </c>
      <c r="K16" s="33">
        <f t="shared" ref="K16:K21" si="10">K4/$K$2</f>
        <v>0.30726535831117735</v>
      </c>
      <c r="L16" s="33">
        <f t="shared" ref="L16:L21" si="11">L4/$L$2</f>
        <v>0.30968181827791341</v>
      </c>
      <c r="M16" s="33">
        <f t="shared" ref="M16:M21" si="12">M4/$M$2</f>
        <v>0.31632741653009133</v>
      </c>
      <c r="N16" s="33">
        <f t="shared" ref="N16:N21" si="13">N4/$N$2</f>
        <v>0.32630076455165652</v>
      </c>
    </row>
    <row r="17" spans="1:14" s="1" customFormat="1" ht="14" hidden="1" x14ac:dyDescent="0.3">
      <c r="B17" s="1" t="s">
        <v>431</v>
      </c>
      <c r="C17" s="29" t="s">
        <v>429</v>
      </c>
      <c r="D17" s="33">
        <f t="shared" si="3"/>
        <v>0.4031488118403721</v>
      </c>
      <c r="E17" s="33">
        <f t="shared" si="4"/>
        <v>0.37911771800736499</v>
      </c>
      <c r="F17" s="33">
        <f t="shared" si="5"/>
        <v>0.38173738731296863</v>
      </c>
      <c r="G17" s="33">
        <f t="shared" si="6"/>
        <v>0.3647033333550464</v>
      </c>
      <c r="H17" s="33">
        <f t="shared" si="7"/>
        <v>0.36483650463830963</v>
      </c>
      <c r="I17" s="33">
        <f t="shared" si="8"/>
        <v>0.3691103469833294</v>
      </c>
      <c r="J17" s="33">
        <f t="shared" si="9"/>
        <v>0.3550852933071571</v>
      </c>
      <c r="K17" s="33">
        <f t="shared" si="10"/>
        <v>0.37740009762872884</v>
      </c>
      <c r="L17" s="33">
        <f t="shared" si="11"/>
        <v>0.37601242453061828</v>
      </c>
      <c r="M17" s="33">
        <f t="shared" si="12"/>
        <v>0.37163787968605339</v>
      </c>
      <c r="N17" s="33">
        <f t="shared" si="13"/>
        <v>0.36606952533555492</v>
      </c>
    </row>
    <row r="18" spans="1:14" s="1" customFormat="1" ht="14" hidden="1" x14ac:dyDescent="0.3">
      <c r="B18" s="1" t="s">
        <v>432</v>
      </c>
      <c r="C18" s="29" t="s">
        <v>429</v>
      </c>
      <c r="D18" s="33">
        <f t="shared" si="3"/>
        <v>0.39861209486985549</v>
      </c>
      <c r="E18" s="33">
        <f t="shared" si="4"/>
        <v>0.38099536536784384</v>
      </c>
      <c r="F18" s="33">
        <f t="shared" si="5"/>
        <v>0.3949639640832851</v>
      </c>
      <c r="G18" s="33">
        <f t="shared" si="6"/>
        <v>0.39249182074999339</v>
      </c>
      <c r="H18" s="33">
        <f t="shared" si="7"/>
        <v>0.38258418667645022</v>
      </c>
      <c r="I18" s="33">
        <f t="shared" si="8"/>
        <v>0.38007888374628018</v>
      </c>
      <c r="J18" s="33">
        <f t="shared" si="9"/>
        <v>0.38191142791754173</v>
      </c>
      <c r="K18" s="33">
        <f t="shared" si="10"/>
        <v>0.40289892941608568</v>
      </c>
      <c r="L18" s="33">
        <f t="shared" si="11"/>
        <v>0.38787434187497793</v>
      </c>
      <c r="M18" s="33">
        <f t="shared" si="12"/>
        <v>0.40001860935790956</v>
      </c>
      <c r="N18" s="33">
        <f t="shared" si="13"/>
        <v>0.40366286367459059</v>
      </c>
    </row>
    <row r="19" spans="1:14" s="1" customFormat="1" ht="14" hidden="1" x14ac:dyDescent="0.3">
      <c r="B19" s="1" t="s">
        <v>433</v>
      </c>
      <c r="C19" s="29" t="s">
        <v>429</v>
      </c>
      <c r="D19" s="33">
        <f t="shared" si="3"/>
        <v>0.30680845625282815</v>
      </c>
      <c r="E19" s="33">
        <f t="shared" si="4"/>
        <v>0.30181755664711818</v>
      </c>
      <c r="F19" s="33">
        <f t="shared" si="5"/>
        <v>0.30057061224926063</v>
      </c>
      <c r="G19" s="33">
        <f t="shared" si="6"/>
        <v>0.30180535218940979</v>
      </c>
      <c r="H19" s="33">
        <f t="shared" si="7"/>
        <v>0.29753057926156273</v>
      </c>
      <c r="I19" s="33">
        <f t="shared" si="8"/>
        <v>0.30231982655976047</v>
      </c>
      <c r="J19" s="33">
        <f t="shared" si="9"/>
        <v>0.3051519664089003</v>
      </c>
      <c r="K19" s="33">
        <f t="shared" si="10"/>
        <v>0.30488322485801383</v>
      </c>
      <c r="L19" s="33">
        <f t="shared" si="11"/>
        <v>0.29890514845319294</v>
      </c>
      <c r="M19" s="33">
        <f t="shared" si="12"/>
        <v>0.31526127467341114</v>
      </c>
      <c r="N19" s="33">
        <f t="shared" si="13"/>
        <v>0.32213221162879468</v>
      </c>
    </row>
    <row r="20" spans="1:14" s="1" customFormat="1" ht="14" hidden="1" x14ac:dyDescent="0.3">
      <c r="B20" s="1" t="s">
        <v>434</v>
      </c>
      <c r="C20" s="29" t="s">
        <v>429</v>
      </c>
      <c r="D20" s="33">
        <f t="shared" si="3"/>
        <v>0.32145185104989871</v>
      </c>
      <c r="E20" s="33">
        <f t="shared" si="4"/>
        <v>0.30872260001233304</v>
      </c>
      <c r="F20" s="33">
        <f t="shared" si="5"/>
        <v>0.31890246891979152</v>
      </c>
      <c r="G20" s="33">
        <f t="shared" si="6"/>
        <v>0.31787046285350279</v>
      </c>
      <c r="H20" s="33">
        <f t="shared" si="7"/>
        <v>0.31754849349148839</v>
      </c>
      <c r="I20" s="33">
        <f t="shared" si="8"/>
        <v>0.3169274142328915</v>
      </c>
      <c r="J20" s="33">
        <f t="shared" si="9"/>
        <v>0.33599701391689102</v>
      </c>
      <c r="K20" s="33">
        <f t="shared" si="10"/>
        <v>0.32877948463853551</v>
      </c>
      <c r="L20" s="33">
        <f t="shared" si="11"/>
        <v>0.32518397903301949</v>
      </c>
      <c r="M20" s="33">
        <f t="shared" si="12"/>
        <v>0.32364975409316915</v>
      </c>
      <c r="N20" s="33">
        <f t="shared" si="13"/>
        <v>0.32546221499132921</v>
      </c>
    </row>
    <row r="21" spans="1:14" s="1" customFormat="1" ht="14" hidden="1" x14ac:dyDescent="0.3">
      <c r="B21" s="1" t="s">
        <v>435</v>
      </c>
      <c r="C21" s="29" t="s">
        <v>429</v>
      </c>
      <c r="D21" s="33">
        <f t="shared" si="3"/>
        <v>0.41261763292810349</v>
      </c>
      <c r="E21" s="33">
        <f t="shared" si="4"/>
        <v>0.40007524459413185</v>
      </c>
      <c r="F21" s="33">
        <f t="shared" si="5"/>
        <v>0.4114971501918267</v>
      </c>
      <c r="G21" s="33">
        <f t="shared" si="6"/>
        <v>0.41453331311244912</v>
      </c>
      <c r="H21" s="33">
        <f t="shared" si="7"/>
        <v>0.3983952009667191</v>
      </c>
      <c r="I21" s="33">
        <f t="shared" si="8"/>
        <v>0.42516687057090419</v>
      </c>
      <c r="J21" s="33">
        <f t="shared" si="9"/>
        <v>0.41655816556725461</v>
      </c>
      <c r="K21" s="33">
        <f t="shared" si="10"/>
        <v>0.41770065706431203</v>
      </c>
      <c r="L21" s="33">
        <f t="shared" si="11"/>
        <v>0.42721385661791467</v>
      </c>
      <c r="M21" s="33">
        <f t="shared" si="12"/>
        <v>0.43597519796015821</v>
      </c>
      <c r="N21" s="33">
        <f t="shared" si="13"/>
        <v>0.43275243480912978</v>
      </c>
    </row>
    <row r="23" spans="1:14" x14ac:dyDescent="0.35">
      <c r="A23" s="2" t="s">
        <v>448</v>
      </c>
      <c r="B23" s="1"/>
      <c r="C23" s="1"/>
      <c r="D23" s="1"/>
      <c r="E23" s="1"/>
      <c r="F23" s="1"/>
      <c r="G23" s="1"/>
      <c r="H23" s="1"/>
    </row>
    <row r="24" spans="1:14" x14ac:dyDescent="0.35">
      <c r="A24" s="2"/>
      <c r="B24" s="1"/>
      <c r="C24" s="1"/>
      <c r="D24" s="1"/>
      <c r="E24" s="1"/>
      <c r="F24" s="1"/>
      <c r="G24" s="1"/>
      <c r="H24" s="1"/>
    </row>
    <row r="25" spans="1:14" x14ac:dyDescent="0.35">
      <c r="A25" s="87"/>
      <c r="B25" s="88" t="s">
        <v>669</v>
      </c>
      <c r="C25" s="88" t="s">
        <v>670</v>
      </c>
      <c r="D25" s="88" t="s">
        <v>671</v>
      </c>
      <c r="E25" s="88" t="s">
        <v>672</v>
      </c>
      <c r="F25" s="88" t="s">
        <v>673</v>
      </c>
      <c r="G25" s="88" t="s">
        <v>674</v>
      </c>
      <c r="H25" s="88" t="s">
        <v>675</v>
      </c>
    </row>
    <row r="26" spans="1:14" x14ac:dyDescent="0.35">
      <c r="A26" s="89" t="s">
        <v>676</v>
      </c>
      <c r="B26" s="90">
        <f>N17-D17</f>
        <v>-3.7079286504817177E-2</v>
      </c>
      <c r="C26" s="91">
        <f>N15-D15</f>
        <v>-1.8130277871660161E-2</v>
      </c>
      <c r="D26" s="92">
        <f>N16-D16</f>
        <v>-1.7017417404208868E-2</v>
      </c>
      <c r="E26" s="93">
        <f>N20-D20</f>
        <v>4.0103639414305059E-3</v>
      </c>
      <c r="F26" s="94">
        <f>N18-D18</f>
        <v>5.0507688047350952E-3</v>
      </c>
      <c r="G26" s="95">
        <f>N19-D19</f>
        <v>1.532375537596653E-2</v>
      </c>
      <c r="H26" s="96">
        <f>N21-D21</f>
        <v>2.0134801881026287E-2</v>
      </c>
    </row>
    <row r="27" spans="1:14" x14ac:dyDescent="0.35">
      <c r="A27" s="1"/>
      <c r="B27" s="1"/>
      <c r="C27" s="1"/>
      <c r="D27" s="1"/>
      <c r="E27" s="1"/>
      <c r="F27" s="1"/>
      <c r="G27" s="1"/>
      <c r="H27" s="85" t="s">
        <v>445</v>
      </c>
    </row>
    <row r="28" spans="1:14" x14ac:dyDescent="0.35">
      <c r="A28" s="198" t="s">
        <v>0</v>
      </c>
    </row>
    <row r="29" spans="1:14" x14ac:dyDescent="0.35">
      <c r="C29" s="98"/>
    </row>
    <row r="30" spans="1:14" x14ac:dyDescent="0.35">
      <c r="C30" s="98"/>
    </row>
    <row r="31" spans="1:14" x14ac:dyDescent="0.35">
      <c r="C31" s="98"/>
    </row>
    <row r="32" spans="1:14" x14ac:dyDescent="0.35">
      <c r="C32" s="98"/>
    </row>
    <row r="33" spans="3:3" x14ac:dyDescent="0.35">
      <c r="C33" s="98"/>
    </row>
    <row r="34" spans="3:3" x14ac:dyDescent="0.35">
      <c r="C34" s="98"/>
    </row>
    <row r="35" spans="3:3" x14ac:dyDescent="0.35">
      <c r="C35" s="98"/>
    </row>
  </sheetData>
  <conditionalFormatting sqref="D15:N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8" location="OBSAH!A1" display="OBSAH" xr:uid="{66139663-E143-4FB4-B548-F96C5BD71259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D98F-D689-4B78-9D30-A89078EEC621}">
  <sheetPr>
    <tabColor theme="9" tint="0.39997558519241921"/>
  </sheetPr>
  <dimension ref="A1:N29"/>
  <sheetViews>
    <sheetView topLeftCell="B10" workbookViewId="0">
      <selection activeCell="B11" sqref="B11"/>
    </sheetView>
  </sheetViews>
  <sheetFormatPr defaultColWidth="8.7265625" defaultRowHeight="14" x14ac:dyDescent="0.3"/>
  <cols>
    <col min="1" max="1" width="61.1796875" style="1" customWidth="1"/>
    <col min="2" max="2" width="18.1796875" style="2" customWidth="1"/>
    <col min="3" max="3" width="5.7265625" style="1" hidden="1" customWidth="1"/>
    <col min="4" max="14" width="7.26953125" style="1" customWidth="1"/>
    <col min="15" max="16384" width="8.7265625" style="1"/>
  </cols>
  <sheetData>
    <row r="1" spans="1:14" s="2" customFormat="1" hidden="1" x14ac:dyDescent="0.3">
      <c r="B1" s="100"/>
      <c r="C1" s="106"/>
      <c r="D1" s="107" t="s">
        <v>415</v>
      </c>
      <c r="E1" s="107" t="s">
        <v>416</v>
      </c>
      <c r="F1" s="107" t="s">
        <v>417</v>
      </c>
      <c r="G1" s="107" t="s">
        <v>418</v>
      </c>
      <c r="H1" s="107" t="s">
        <v>419</v>
      </c>
      <c r="I1" s="107" t="s">
        <v>420</v>
      </c>
      <c r="J1" s="107" t="s">
        <v>421</v>
      </c>
      <c r="K1" s="107" t="s">
        <v>422</v>
      </c>
      <c r="L1" s="107" t="s">
        <v>423</v>
      </c>
      <c r="M1" s="107" t="s">
        <v>424</v>
      </c>
      <c r="N1" s="107" t="s">
        <v>425</v>
      </c>
    </row>
    <row r="2" spans="1:14" hidden="1" x14ac:dyDescent="0.3">
      <c r="A2" s="29" t="s">
        <v>473</v>
      </c>
      <c r="B2" s="108" t="s">
        <v>229</v>
      </c>
      <c r="C2" s="109" t="s">
        <v>474</v>
      </c>
      <c r="D2" s="82">
        <v>49149.201000000001</v>
      </c>
      <c r="E2" s="82">
        <v>50946.862999999998</v>
      </c>
      <c r="F2" s="82">
        <v>51091.597999999998</v>
      </c>
      <c r="G2" s="82">
        <v>53178.303999999996</v>
      </c>
      <c r="H2" s="82">
        <v>50812.008000000002</v>
      </c>
      <c r="I2" s="82">
        <v>50007.523999999998</v>
      </c>
      <c r="J2" s="82">
        <v>50542.107000000004</v>
      </c>
      <c r="K2" s="82">
        <v>50963.404000000002</v>
      </c>
      <c r="L2" s="82">
        <v>47718.587</v>
      </c>
      <c r="M2" s="82">
        <v>47254.417000000001</v>
      </c>
      <c r="N2" s="82">
        <v>49902.137999999999</v>
      </c>
    </row>
    <row r="3" spans="1:14" hidden="1" x14ac:dyDescent="0.3">
      <c r="A3" s="29" t="s">
        <v>473</v>
      </c>
      <c r="B3" s="108" t="s">
        <v>393</v>
      </c>
      <c r="C3" s="109" t="s">
        <v>474</v>
      </c>
      <c r="D3" s="82">
        <v>22211.537</v>
      </c>
      <c r="E3" s="82">
        <v>22170.856</v>
      </c>
      <c r="F3" s="82">
        <v>23302.773000000001</v>
      </c>
      <c r="G3" s="82">
        <v>23037.982</v>
      </c>
      <c r="H3" s="82">
        <v>22455.09</v>
      </c>
      <c r="I3" s="82">
        <v>22187.883999999998</v>
      </c>
      <c r="J3" s="82">
        <v>23001.735000000001</v>
      </c>
      <c r="K3" s="82">
        <v>24982.942999999999</v>
      </c>
      <c r="L3" s="82">
        <v>22893.927</v>
      </c>
      <c r="M3" s="82">
        <v>24385.885999999999</v>
      </c>
      <c r="N3" s="82">
        <v>25726.756000000001</v>
      </c>
    </row>
    <row r="4" spans="1:14" hidden="1" x14ac:dyDescent="0.3">
      <c r="A4" s="29" t="s">
        <v>473</v>
      </c>
      <c r="B4" s="108" t="s">
        <v>394</v>
      </c>
      <c r="C4" s="109" t="s">
        <v>474</v>
      </c>
      <c r="D4" s="82">
        <v>17326.786</v>
      </c>
      <c r="E4" s="82">
        <v>17245.995999999999</v>
      </c>
      <c r="F4" s="82">
        <v>17783.061000000002</v>
      </c>
      <c r="G4" s="82">
        <v>18500.081999999999</v>
      </c>
      <c r="H4" s="82">
        <v>17209.062000000002</v>
      </c>
      <c r="I4" s="82">
        <v>16726</v>
      </c>
      <c r="J4" s="82">
        <v>17640.635999999999</v>
      </c>
      <c r="K4" s="82">
        <v>17777.990000000002</v>
      </c>
      <c r="L4" s="82">
        <v>17040.239000000001</v>
      </c>
      <c r="M4" s="82">
        <v>18740.314999999999</v>
      </c>
      <c r="N4" s="82">
        <v>21079.254000000001</v>
      </c>
    </row>
    <row r="5" spans="1:14" hidden="1" x14ac:dyDescent="0.3">
      <c r="A5" s="29" t="s">
        <v>473</v>
      </c>
      <c r="B5" s="108" t="s">
        <v>395</v>
      </c>
      <c r="C5" s="109" t="s">
        <v>474</v>
      </c>
      <c r="D5" s="82">
        <v>17531.764999999999</v>
      </c>
      <c r="E5" s="82">
        <v>17292.152999999998</v>
      </c>
      <c r="F5" s="82">
        <v>17682.933000000001</v>
      </c>
      <c r="G5" s="82">
        <v>17848.498</v>
      </c>
      <c r="H5" s="82">
        <v>17339.75</v>
      </c>
      <c r="I5" s="82">
        <v>17558.653999999999</v>
      </c>
      <c r="J5" s="82">
        <v>17359.054</v>
      </c>
      <c r="K5" s="82">
        <v>18925.105</v>
      </c>
      <c r="L5" s="82">
        <v>17949.045999999998</v>
      </c>
      <c r="M5" s="82">
        <v>18770.576000000001</v>
      </c>
      <c r="N5" s="82">
        <v>20122.79</v>
      </c>
    </row>
    <row r="6" spans="1:14" hidden="1" x14ac:dyDescent="0.3">
      <c r="A6" s="29" t="s">
        <v>473</v>
      </c>
      <c r="B6" s="108" t="s">
        <v>396</v>
      </c>
      <c r="C6" s="109" t="s">
        <v>474</v>
      </c>
      <c r="D6" s="82">
        <v>17312.383999999998</v>
      </c>
      <c r="E6" s="82">
        <v>17308.835999999999</v>
      </c>
      <c r="F6" s="82">
        <v>18172.609</v>
      </c>
      <c r="G6" s="82">
        <v>19021.566999999999</v>
      </c>
      <c r="H6" s="82">
        <v>17947.525000000001</v>
      </c>
      <c r="I6" s="82">
        <v>17786.911</v>
      </c>
      <c r="J6" s="82">
        <v>18305.419000000002</v>
      </c>
      <c r="K6" s="82">
        <v>19729.145</v>
      </c>
      <c r="L6" s="82">
        <v>18019.462</v>
      </c>
      <c r="M6" s="82">
        <v>19742.598000000002</v>
      </c>
      <c r="N6" s="82">
        <v>21641.892</v>
      </c>
    </row>
    <row r="7" spans="1:14" hidden="1" x14ac:dyDescent="0.3">
      <c r="A7" s="29" t="s">
        <v>473</v>
      </c>
      <c r="B7" s="108" t="s">
        <v>397</v>
      </c>
      <c r="C7" s="109" t="s">
        <v>474</v>
      </c>
      <c r="D7" s="82">
        <v>13942.692999999999</v>
      </c>
      <c r="E7" s="82">
        <v>14391.842000000001</v>
      </c>
      <c r="F7" s="82">
        <v>14553.521000000001</v>
      </c>
      <c r="G7" s="82">
        <v>15437.078</v>
      </c>
      <c r="H7" s="82">
        <v>14777.991</v>
      </c>
      <c r="I7" s="82">
        <v>15024.438</v>
      </c>
      <c r="J7" s="82">
        <v>15576.456</v>
      </c>
      <c r="K7" s="82">
        <v>15971.849</v>
      </c>
      <c r="L7" s="82">
        <v>14904.147000000001</v>
      </c>
      <c r="M7" s="82">
        <v>17243.973000000002</v>
      </c>
      <c r="N7" s="82">
        <v>19259.224999999999</v>
      </c>
    </row>
    <row r="8" spans="1:14" hidden="1" x14ac:dyDescent="0.3">
      <c r="A8" s="29" t="s">
        <v>473</v>
      </c>
      <c r="B8" s="108" t="s">
        <v>290</v>
      </c>
      <c r="C8" s="109" t="s">
        <v>474</v>
      </c>
      <c r="D8" s="82">
        <v>11794.462</v>
      </c>
      <c r="E8" s="82">
        <v>11833.24</v>
      </c>
      <c r="F8" s="82">
        <v>12362.89</v>
      </c>
      <c r="G8" s="82">
        <v>12965.843000000001</v>
      </c>
      <c r="H8" s="82">
        <v>12523</v>
      </c>
      <c r="I8" s="82">
        <v>12447.975</v>
      </c>
      <c r="J8" s="82">
        <v>13501.638000000001</v>
      </c>
      <c r="K8" s="82">
        <v>13486.102999999999</v>
      </c>
      <c r="L8" s="82">
        <v>12634.171</v>
      </c>
      <c r="M8" s="82">
        <v>13647.406999999999</v>
      </c>
      <c r="N8" s="82">
        <v>14925.601000000001</v>
      </c>
    </row>
    <row r="9" spans="1:14" hidden="1" x14ac:dyDescent="0.3">
      <c r="A9" s="29" t="s">
        <v>473</v>
      </c>
      <c r="B9" s="108" t="s">
        <v>398</v>
      </c>
      <c r="C9" s="109" t="s">
        <v>474</v>
      </c>
      <c r="D9" s="82">
        <v>15579.902</v>
      </c>
      <c r="E9" s="82">
        <v>15793.392</v>
      </c>
      <c r="F9" s="82">
        <v>16439.722000000002</v>
      </c>
      <c r="G9" s="82">
        <v>17423.286</v>
      </c>
      <c r="H9" s="82">
        <v>16186.723</v>
      </c>
      <c r="I9" s="82">
        <v>17212.664000000001</v>
      </c>
      <c r="J9" s="82">
        <v>17254.606</v>
      </c>
      <c r="K9" s="82">
        <v>17663.694</v>
      </c>
      <c r="L9" s="82">
        <v>17120.669999999998</v>
      </c>
      <c r="M9" s="82">
        <v>19028.946</v>
      </c>
      <c r="N9" s="82">
        <v>20470.684000000001</v>
      </c>
    </row>
    <row r="10" spans="1:14" x14ac:dyDescent="0.3">
      <c r="A10" s="29"/>
      <c r="B10" s="108"/>
      <c r="C10" s="29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x14ac:dyDescent="0.3">
      <c r="A11" s="29"/>
      <c r="B11" s="108" t="s">
        <v>451</v>
      </c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3">
      <c r="A12" s="29"/>
      <c r="B12" s="107"/>
      <c r="C12" s="37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x14ac:dyDescent="0.3">
      <c r="B13" s="102"/>
      <c r="C13" s="102"/>
      <c r="D13" s="41" t="s">
        <v>415</v>
      </c>
      <c r="E13" s="41" t="s">
        <v>416</v>
      </c>
      <c r="F13" s="41" t="s">
        <v>417</v>
      </c>
      <c r="G13" s="41" t="s">
        <v>418</v>
      </c>
      <c r="H13" s="41" t="s">
        <v>419</v>
      </c>
      <c r="I13" s="41" t="s">
        <v>420</v>
      </c>
      <c r="J13" s="41" t="s">
        <v>421</v>
      </c>
      <c r="K13" s="41" t="s">
        <v>422</v>
      </c>
      <c r="L13" s="41" t="s">
        <v>423</v>
      </c>
      <c r="M13" s="41" t="s">
        <v>424</v>
      </c>
      <c r="N13" s="41" t="s">
        <v>425</v>
      </c>
    </row>
    <row r="14" spans="1:14" x14ac:dyDescent="0.3">
      <c r="B14" s="111" t="s">
        <v>393</v>
      </c>
      <c r="C14" s="101"/>
      <c r="D14" s="112">
        <f t="shared" ref="D14:D20" si="0">D3/$D$2</f>
        <v>0.45192061209703083</v>
      </c>
      <c r="E14" s="112">
        <f t="shared" ref="E14:E20" si="1">E3/$E$2</f>
        <v>0.43517607747507436</v>
      </c>
      <c r="F14" s="112">
        <f t="shared" ref="F14:F20" si="2">F3/$F$2</f>
        <v>0.45609794784653246</v>
      </c>
      <c r="G14" s="112">
        <f t="shared" ref="G14:G20" si="3">G3/$G$2</f>
        <v>0.43322145061264083</v>
      </c>
      <c r="H14" s="112">
        <f t="shared" ref="H14:H20" si="4">H3/$H$2</f>
        <v>0.44192486941275771</v>
      </c>
      <c r="I14" s="112">
        <f t="shared" ref="I14:I20" si="5">I3/$I$2</f>
        <v>0.44369091339135286</v>
      </c>
      <c r="J14" s="112">
        <f t="shared" ref="J14:J20" si="6">J3/$J$2</f>
        <v>0.45510043734425237</v>
      </c>
      <c r="K14" s="112">
        <f t="shared" ref="K14:K20" si="7">K3/$K$2</f>
        <v>0.49021338919982654</v>
      </c>
      <c r="L14" s="112">
        <f t="shared" ref="L14:L20" si="8">L3/$L$2</f>
        <v>0.47976959166875582</v>
      </c>
      <c r="M14" s="112">
        <f t="shared" ref="M14:M20" si="9">M3/$M$2</f>
        <v>0.51605516580598165</v>
      </c>
      <c r="N14" s="112">
        <f t="shared" ref="N14:N20" si="10">N3/$N$2</f>
        <v>0.51554416365887978</v>
      </c>
    </row>
    <row r="15" spans="1:14" x14ac:dyDescent="0.3">
      <c r="B15" s="111" t="s">
        <v>394</v>
      </c>
      <c r="C15" s="101"/>
      <c r="D15" s="112">
        <f t="shared" si="0"/>
        <v>0.35253443896270054</v>
      </c>
      <c r="E15" s="112">
        <f t="shared" si="1"/>
        <v>0.33850947800260045</v>
      </c>
      <c r="F15" s="112">
        <f t="shared" si="2"/>
        <v>0.34806233698151312</v>
      </c>
      <c r="G15" s="112">
        <f t="shared" si="3"/>
        <v>0.34788777769219564</v>
      </c>
      <c r="H15" s="112">
        <f t="shared" si="4"/>
        <v>0.33868100626922676</v>
      </c>
      <c r="I15" s="112">
        <f t="shared" si="5"/>
        <v>0.33446966900420827</v>
      </c>
      <c r="J15" s="112">
        <f t="shared" si="6"/>
        <v>0.34902850409461555</v>
      </c>
      <c r="K15" s="112">
        <f t="shared" si="7"/>
        <v>0.34883835467505275</v>
      </c>
      <c r="L15" s="112">
        <f t="shared" si="8"/>
        <v>0.35709856622535791</v>
      </c>
      <c r="M15" s="112">
        <f t="shared" si="9"/>
        <v>0.39658335008132672</v>
      </c>
      <c r="N15" s="112">
        <f t="shared" si="10"/>
        <v>0.42241184135236853</v>
      </c>
    </row>
    <row r="16" spans="1:14" x14ac:dyDescent="0.3">
      <c r="B16" s="111" t="s">
        <v>395</v>
      </c>
      <c r="C16" s="101"/>
      <c r="D16" s="112">
        <f t="shared" si="0"/>
        <v>0.35670498488876756</v>
      </c>
      <c r="E16" s="112">
        <f t="shared" si="1"/>
        <v>0.33941546116391896</v>
      </c>
      <c r="F16" s="112">
        <f t="shared" si="2"/>
        <v>0.3461025626953379</v>
      </c>
      <c r="G16" s="112">
        <f t="shared" si="3"/>
        <v>0.3356349612052314</v>
      </c>
      <c r="H16" s="112">
        <f t="shared" si="4"/>
        <v>0.34125299673258336</v>
      </c>
      <c r="I16" s="112">
        <f t="shared" si="5"/>
        <v>0.35112024342576931</v>
      </c>
      <c r="J16" s="112">
        <f t="shared" si="6"/>
        <v>0.34345726821400618</v>
      </c>
      <c r="K16" s="112">
        <f t="shared" si="7"/>
        <v>0.37134695712240884</v>
      </c>
      <c r="L16" s="112">
        <f t="shared" si="8"/>
        <v>0.37614370266244468</v>
      </c>
      <c r="M16" s="112">
        <f t="shared" si="9"/>
        <v>0.39722373466167193</v>
      </c>
      <c r="N16" s="112">
        <f t="shared" si="10"/>
        <v>0.40324504733644884</v>
      </c>
    </row>
    <row r="17" spans="2:14" x14ac:dyDescent="0.3">
      <c r="B17" s="111" t="s">
        <v>396</v>
      </c>
      <c r="C17" s="101"/>
      <c r="D17" s="112">
        <f t="shared" si="0"/>
        <v>0.35224141283598887</v>
      </c>
      <c r="E17" s="112">
        <f t="shared" si="1"/>
        <v>0.33974291999097178</v>
      </c>
      <c r="F17" s="112">
        <f t="shared" si="2"/>
        <v>0.35568683915504073</v>
      </c>
      <c r="G17" s="112">
        <f t="shared" si="3"/>
        <v>0.35769412653701782</v>
      </c>
      <c r="H17" s="112">
        <f t="shared" si="4"/>
        <v>0.35321424416055358</v>
      </c>
      <c r="I17" s="112">
        <f t="shared" si="5"/>
        <v>0.35568469656686064</v>
      </c>
      <c r="J17" s="112">
        <f t="shared" si="6"/>
        <v>0.3621815568551584</v>
      </c>
      <c r="K17" s="112">
        <f t="shared" si="7"/>
        <v>0.38712376826320311</v>
      </c>
      <c r="L17" s="112">
        <f t="shared" si="8"/>
        <v>0.37761935406846814</v>
      </c>
      <c r="M17" s="112">
        <f t="shared" si="9"/>
        <v>0.41779370593017795</v>
      </c>
      <c r="N17" s="112">
        <f t="shared" si="10"/>
        <v>0.43368666889582969</v>
      </c>
    </row>
    <row r="18" spans="2:14" x14ac:dyDescent="0.3">
      <c r="B18" s="111" t="s">
        <v>397</v>
      </c>
      <c r="C18" s="101"/>
      <c r="D18" s="112">
        <f t="shared" si="0"/>
        <v>0.28368096970691342</v>
      </c>
      <c r="E18" s="112">
        <f t="shared" si="1"/>
        <v>0.28248730446857939</v>
      </c>
      <c r="F18" s="112">
        <f t="shared" si="2"/>
        <v>0.28485155230415776</v>
      </c>
      <c r="G18" s="112">
        <f t="shared" si="3"/>
        <v>0.29028902463681427</v>
      </c>
      <c r="H18" s="112">
        <f t="shared" si="4"/>
        <v>0.29083658728857947</v>
      </c>
      <c r="I18" s="112">
        <f t="shared" si="5"/>
        <v>0.30044354925470818</v>
      </c>
      <c r="J18" s="112">
        <f t="shared" si="6"/>
        <v>0.30818770574800136</v>
      </c>
      <c r="K18" s="112">
        <f t="shared" si="7"/>
        <v>0.31339839465982294</v>
      </c>
      <c r="L18" s="112">
        <f t="shared" si="8"/>
        <v>0.31233420637538994</v>
      </c>
      <c r="M18" s="112">
        <f t="shared" si="9"/>
        <v>0.36491769647692407</v>
      </c>
      <c r="N18" s="112">
        <f t="shared" si="10"/>
        <v>0.38593987696479054</v>
      </c>
    </row>
    <row r="19" spans="2:14" x14ac:dyDescent="0.3">
      <c r="B19" s="111" t="s">
        <v>290</v>
      </c>
      <c r="C19" s="101"/>
      <c r="D19" s="112">
        <f t="shared" si="0"/>
        <v>0.23997260911728757</v>
      </c>
      <c r="E19" s="112">
        <f t="shared" si="1"/>
        <v>0.23226631245185794</v>
      </c>
      <c r="F19" s="112">
        <f t="shared" si="2"/>
        <v>0.24197501123374532</v>
      </c>
      <c r="G19" s="112">
        <f t="shared" si="3"/>
        <v>0.24381828724737067</v>
      </c>
      <c r="H19" s="112">
        <f t="shared" si="4"/>
        <v>0.24645749091435237</v>
      </c>
      <c r="I19" s="112">
        <f t="shared" si="5"/>
        <v>0.2489220422110881</v>
      </c>
      <c r="J19" s="112">
        <f t="shared" si="6"/>
        <v>0.26713642943298743</v>
      </c>
      <c r="K19" s="112">
        <f t="shared" si="7"/>
        <v>0.26462327751890352</v>
      </c>
      <c r="L19" s="112">
        <f t="shared" si="8"/>
        <v>0.26476414735415366</v>
      </c>
      <c r="M19" s="112">
        <f t="shared" si="9"/>
        <v>0.2888070124746222</v>
      </c>
      <c r="N19" s="112">
        <f t="shared" si="10"/>
        <v>0.29909742544497797</v>
      </c>
    </row>
    <row r="20" spans="2:14" x14ac:dyDescent="0.3">
      <c r="B20" s="111" t="s">
        <v>398</v>
      </c>
      <c r="C20" s="101"/>
      <c r="D20" s="112">
        <f t="shared" si="0"/>
        <v>0.31699196900474536</v>
      </c>
      <c r="E20" s="112">
        <f t="shared" si="1"/>
        <v>0.30999733977732841</v>
      </c>
      <c r="F20" s="112">
        <f t="shared" si="2"/>
        <v>0.3217695794130378</v>
      </c>
      <c r="G20" s="112">
        <f t="shared" si="3"/>
        <v>0.32763899352638254</v>
      </c>
      <c r="H20" s="112">
        <f t="shared" si="4"/>
        <v>0.31856097873557759</v>
      </c>
      <c r="I20" s="112">
        <f t="shared" si="5"/>
        <v>0.34420148456060334</v>
      </c>
      <c r="J20" s="112">
        <f t="shared" si="6"/>
        <v>0.34139071408320981</v>
      </c>
      <c r="K20" s="112">
        <f t="shared" si="7"/>
        <v>0.34659564733941239</v>
      </c>
      <c r="L20" s="112">
        <f t="shared" si="8"/>
        <v>0.35878409392130572</v>
      </c>
      <c r="M20" s="112">
        <f t="shared" si="9"/>
        <v>0.40269137168701075</v>
      </c>
      <c r="N20" s="112">
        <f t="shared" si="10"/>
        <v>0.41021657228393704</v>
      </c>
    </row>
    <row r="21" spans="2:14" x14ac:dyDescent="0.3">
      <c r="N21" s="85" t="s">
        <v>445</v>
      </c>
    </row>
    <row r="22" spans="2:14" x14ac:dyDescent="0.3">
      <c r="B22" s="198" t="s">
        <v>0</v>
      </c>
    </row>
    <row r="23" spans="2:14" x14ac:dyDescent="0.3">
      <c r="B23" s="108"/>
      <c r="D23" s="33"/>
    </row>
    <row r="24" spans="2:14" x14ac:dyDescent="0.3">
      <c r="B24" s="108"/>
      <c r="D24" s="33"/>
    </row>
    <row r="25" spans="2:14" x14ac:dyDescent="0.3">
      <c r="B25" s="108"/>
      <c r="D25" s="33"/>
    </row>
    <row r="26" spans="2:14" x14ac:dyDescent="0.3">
      <c r="B26" s="108"/>
      <c r="D26" s="33"/>
    </row>
    <row r="27" spans="2:14" x14ac:dyDescent="0.3">
      <c r="B27" s="108"/>
      <c r="D27" s="33"/>
    </row>
    <row r="28" spans="2:14" x14ac:dyDescent="0.3">
      <c r="B28" s="108"/>
      <c r="D28" s="33"/>
    </row>
    <row r="29" spans="2:14" x14ac:dyDescent="0.3">
      <c r="B29" s="108"/>
      <c r="D29" s="33"/>
    </row>
  </sheetData>
  <conditionalFormatting sqref="B23: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D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N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22" location="OBSAH!A1" display="OBSAH" xr:uid="{4336A8B7-71C5-422D-9DEA-0E6D6687CC8B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D115-9181-44B7-AFAC-8C1392955252}">
  <sheetPr>
    <tabColor theme="9" tint="0.39997558519241921"/>
  </sheetPr>
  <dimension ref="A1:N27"/>
  <sheetViews>
    <sheetView topLeftCell="A21" workbookViewId="0">
      <selection activeCell="A22" sqref="A22"/>
    </sheetView>
  </sheetViews>
  <sheetFormatPr defaultColWidth="6.453125" defaultRowHeight="14" x14ac:dyDescent="0.3"/>
  <cols>
    <col min="1" max="1" width="20.54296875" style="1" customWidth="1"/>
    <col min="2" max="8" width="10.54296875" style="1" customWidth="1"/>
    <col min="9" max="14" width="9.1796875" style="1" bestFit="1" customWidth="1"/>
    <col min="15" max="16384" width="6.453125" style="1"/>
  </cols>
  <sheetData>
    <row r="1" spans="1:14" hidden="1" x14ac:dyDescent="0.3">
      <c r="D1" s="29" t="s">
        <v>415</v>
      </c>
      <c r="E1" s="29" t="s">
        <v>416</v>
      </c>
      <c r="F1" s="29" t="s">
        <v>417</v>
      </c>
      <c r="G1" s="29" t="s">
        <v>418</v>
      </c>
      <c r="H1" s="29" t="s">
        <v>419</v>
      </c>
      <c r="I1" s="29" t="s">
        <v>420</v>
      </c>
      <c r="J1" s="29" t="s">
        <v>421</v>
      </c>
      <c r="K1" s="29" t="s">
        <v>422</v>
      </c>
      <c r="L1" s="29" t="s">
        <v>423</v>
      </c>
      <c r="M1" s="29" t="s">
        <v>424</v>
      </c>
      <c r="N1" s="29" t="s">
        <v>425</v>
      </c>
    </row>
    <row r="2" spans="1:14" hidden="1" x14ac:dyDescent="0.3">
      <c r="A2" s="29" t="s">
        <v>473</v>
      </c>
      <c r="B2" s="29" t="s">
        <v>229</v>
      </c>
      <c r="C2" s="29" t="s">
        <v>474</v>
      </c>
      <c r="D2" s="82">
        <v>49149.201000000001</v>
      </c>
      <c r="E2" s="82">
        <v>50946.862999999998</v>
      </c>
      <c r="F2" s="82">
        <v>51091.597999999998</v>
      </c>
      <c r="G2" s="82">
        <v>53178.303999999996</v>
      </c>
      <c r="H2" s="82">
        <v>50812.008000000002</v>
      </c>
      <c r="I2" s="82">
        <v>50007.523999999998</v>
      </c>
      <c r="J2" s="82">
        <v>50542.107000000004</v>
      </c>
      <c r="K2" s="82">
        <v>50963.404000000002</v>
      </c>
      <c r="L2" s="82">
        <v>47718.587</v>
      </c>
      <c r="M2" s="82">
        <v>47254.417000000001</v>
      </c>
      <c r="N2" s="82">
        <v>49902.137999999999</v>
      </c>
    </row>
    <row r="3" spans="1:14" hidden="1" x14ac:dyDescent="0.3">
      <c r="A3" s="29" t="s">
        <v>473</v>
      </c>
      <c r="B3" s="29" t="s">
        <v>393</v>
      </c>
      <c r="C3" s="29" t="s">
        <v>474</v>
      </c>
      <c r="D3" s="82">
        <v>22211.537</v>
      </c>
      <c r="E3" s="82">
        <v>22170.856</v>
      </c>
      <c r="F3" s="82">
        <v>23302.773000000001</v>
      </c>
      <c r="G3" s="82">
        <v>23037.982</v>
      </c>
      <c r="H3" s="82">
        <v>22455.09</v>
      </c>
      <c r="I3" s="82">
        <v>22187.883999999998</v>
      </c>
      <c r="J3" s="82">
        <v>23001.735000000001</v>
      </c>
      <c r="K3" s="82">
        <v>24982.942999999999</v>
      </c>
      <c r="L3" s="82">
        <v>22893.927</v>
      </c>
      <c r="M3" s="82">
        <v>24385.885999999999</v>
      </c>
      <c r="N3" s="82">
        <v>25726.756000000001</v>
      </c>
    </row>
    <row r="4" spans="1:14" hidden="1" x14ac:dyDescent="0.3">
      <c r="A4" s="29" t="s">
        <v>473</v>
      </c>
      <c r="B4" s="29" t="s">
        <v>394</v>
      </c>
      <c r="C4" s="29" t="s">
        <v>474</v>
      </c>
      <c r="D4" s="82">
        <v>17326.786</v>
      </c>
      <c r="E4" s="82">
        <v>17245.995999999999</v>
      </c>
      <c r="F4" s="82">
        <v>17783.061000000002</v>
      </c>
      <c r="G4" s="82">
        <v>18500.081999999999</v>
      </c>
      <c r="H4" s="82">
        <v>17209.062000000002</v>
      </c>
      <c r="I4" s="82">
        <v>16726</v>
      </c>
      <c r="J4" s="82">
        <v>17640.635999999999</v>
      </c>
      <c r="K4" s="82">
        <v>17777.990000000002</v>
      </c>
      <c r="L4" s="82">
        <v>17040.239000000001</v>
      </c>
      <c r="M4" s="82">
        <v>18740.314999999999</v>
      </c>
      <c r="N4" s="82">
        <v>21079.254000000001</v>
      </c>
    </row>
    <row r="5" spans="1:14" hidden="1" x14ac:dyDescent="0.3">
      <c r="A5" s="29" t="s">
        <v>473</v>
      </c>
      <c r="B5" s="29" t="s">
        <v>395</v>
      </c>
      <c r="C5" s="29" t="s">
        <v>474</v>
      </c>
      <c r="D5" s="82">
        <v>17531.764999999999</v>
      </c>
      <c r="E5" s="82">
        <v>17292.152999999998</v>
      </c>
      <c r="F5" s="82">
        <v>17682.933000000001</v>
      </c>
      <c r="G5" s="82">
        <v>17848.498</v>
      </c>
      <c r="H5" s="82">
        <v>17339.75</v>
      </c>
      <c r="I5" s="82">
        <v>17558.653999999999</v>
      </c>
      <c r="J5" s="82">
        <v>17359.054</v>
      </c>
      <c r="K5" s="82">
        <v>18925.105</v>
      </c>
      <c r="L5" s="82">
        <v>17949.045999999998</v>
      </c>
      <c r="M5" s="82">
        <v>18770.576000000001</v>
      </c>
      <c r="N5" s="82">
        <v>20122.79</v>
      </c>
    </row>
    <row r="6" spans="1:14" hidden="1" x14ac:dyDescent="0.3">
      <c r="A6" s="29" t="s">
        <v>473</v>
      </c>
      <c r="B6" s="29" t="s">
        <v>396</v>
      </c>
      <c r="C6" s="29" t="s">
        <v>474</v>
      </c>
      <c r="D6" s="82">
        <v>17312.383999999998</v>
      </c>
      <c r="E6" s="82">
        <v>17308.835999999999</v>
      </c>
      <c r="F6" s="82">
        <v>18172.609</v>
      </c>
      <c r="G6" s="82">
        <v>19021.566999999999</v>
      </c>
      <c r="H6" s="82">
        <v>17947.525000000001</v>
      </c>
      <c r="I6" s="82">
        <v>17786.911</v>
      </c>
      <c r="J6" s="82">
        <v>18305.419000000002</v>
      </c>
      <c r="K6" s="82">
        <v>19729.145</v>
      </c>
      <c r="L6" s="82">
        <v>18019.462</v>
      </c>
      <c r="M6" s="82">
        <v>19742.598000000002</v>
      </c>
      <c r="N6" s="82">
        <v>21641.892</v>
      </c>
    </row>
    <row r="7" spans="1:14" hidden="1" x14ac:dyDescent="0.3">
      <c r="A7" s="29" t="s">
        <v>473</v>
      </c>
      <c r="B7" s="29" t="s">
        <v>397</v>
      </c>
      <c r="C7" s="29" t="s">
        <v>474</v>
      </c>
      <c r="D7" s="82">
        <v>13942.692999999999</v>
      </c>
      <c r="E7" s="82">
        <v>14391.842000000001</v>
      </c>
      <c r="F7" s="82">
        <v>14553.521000000001</v>
      </c>
      <c r="G7" s="82">
        <v>15437.078</v>
      </c>
      <c r="H7" s="82">
        <v>14777.991</v>
      </c>
      <c r="I7" s="82">
        <v>15024.438</v>
      </c>
      <c r="J7" s="82">
        <v>15576.456</v>
      </c>
      <c r="K7" s="82">
        <v>15971.849</v>
      </c>
      <c r="L7" s="82">
        <v>14904.147000000001</v>
      </c>
      <c r="M7" s="82">
        <v>17243.973000000002</v>
      </c>
      <c r="N7" s="82">
        <v>19259.224999999999</v>
      </c>
    </row>
    <row r="8" spans="1:14" hidden="1" x14ac:dyDescent="0.3">
      <c r="A8" s="29" t="s">
        <v>473</v>
      </c>
      <c r="B8" s="29" t="s">
        <v>290</v>
      </c>
      <c r="C8" s="29" t="s">
        <v>474</v>
      </c>
      <c r="D8" s="82">
        <v>11794.462</v>
      </c>
      <c r="E8" s="82">
        <v>11833.24</v>
      </c>
      <c r="F8" s="82">
        <v>12362.89</v>
      </c>
      <c r="G8" s="82">
        <v>12965.843000000001</v>
      </c>
      <c r="H8" s="82">
        <v>12523</v>
      </c>
      <c r="I8" s="82">
        <v>12447.975</v>
      </c>
      <c r="J8" s="82">
        <v>13501.638000000001</v>
      </c>
      <c r="K8" s="82">
        <v>13486.102999999999</v>
      </c>
      <c r="L8" s="82">
        <v>12634.171</v>
      </c>
      <c r="M8" s="82">
        <v>13647.406999999999</v>
      </c>
      <c r="N8" s="82">
        <v>14925.601000000001</v>
      </c>
    </row>
    <row r="9" spans="1:14" hidden="1" x14ac:dyDescent="0.3">
      <c r="A9" s="29" t="s">
        <v>473</v>
      </c>
      <c r="B9" s="29" t="s">
        <v>398</v>
      </c>
      <c r="C9" s="29" t="s">
        <v>474</v>
      </c>
      <c r="D9" s="82">
        <v>15579.902</v>
      </c>
      <c r="E9" s="82">
        <v>15793.392</v>
      </c>
      <c r="F9" s="82">
        <v>16439.722000000002</v>
      </c>
      <c r="G9" s="82">
        <v>17423.286</v>
      </c>
      <c r="H9" s="82">
        <v>16186.723</v>
      </c>
      <c r="I9" s="82">
        <v>17212.664000000001</v>
      </c>
      <c r="J9" s="82">
        <v>17254.606</v>
      </c>
      <c r="K9" s="82">
        <v>17663.694</v>
      </c>
      <c r="L9" s="82">
        <v>17120.669999999998</v>
      </c>
      <c r="M9" s="82">
        <v>19028.946</v>
      </c>
      <c r="N9" s="82">
        <v>20470.684000000001</v>
      </c>
    </row>
    <row r="10" spans="1:14" hidden="1" x14ac:dyDescent="0.3">
      <c r="A10" s="29"/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idden="1" x14ac:dyDescent="0.3">
      <c r="D11" s="29" t="s">
        <v>415</v>
      </c>
      <c r="E11" s="29" t="s">
        <v>416</v>
      </c>
      <c r="F11" s="29" t="s">
        <v>417</v>
      </c>
      <c r="G11" s="29" t="s">
        <v>418</v>
      </c>
      <c r="H11" s="29" t="s">
        <v>419</v>
      </c>
      <c r="I11" s="29" t="s">
        <v>420</v>
      </c>
      <c r="J11" s="29" t="s">
        <v>421</v>
      </c>
      <c r="K11" s="29" t="s">
        <v>422</v>
      </c>
      <c r="L11" s="29" t="s">
        <v>423</v>
      </c>
      <c r="M11" s="29" t="s">
        <v>424</v>
      </c>
      <c r="N11" s="29" t="s">
        <v>425</v>
      </c>
    </row>
    <row r="12" spans="1:14" hidden="1" x14ac:dyDescent="0.3">
      <c r="B12" s="29" t="s">
        <v>393</v>
      </c>
      <c r="D12" s="113">
        <f t="shared" ref="D12:D18" si="0">D3/$D$2</f>
        <v>0.45192061209703083</v>
      </c>
      <c r="E12" s="113">
        <f t="shared" ref="E12:E18" si="1">E3/$E$2</f>
        <v>0.43517607747507436</v>
      </c>
      <c r="F12" s="113">
        <f t="shared" ref="F12:F18" si="2">F3/$F$2</f>
        <v>0.45609794784653246</v>
      </c>
      <c r="G12" s="113">
        <f t="shared" ref="G12:G18" si="3">G3/$G$2</f>
        <v>0.43322145061264083</v>
      </c>
      <c r="H12" s="113">
        <f t="shared" ref="H12:H18" si="4">H3/$H$2</f>
        <v>0.44192486941275771</v>
      </c>
      <c r="I12" s="113">
        <f t="shared" ref="I12:I18" si="5">I3/$I$2</f>
        <v>0.44369091339135286</v>
      </c>
      <c r="J12" s="113">
        <f t="shared" ref="J12:J18" si="6">J3/$J$2</f>
        <v>0.45510043734425237</v>
      </c>
      <c r="K12" s="113">
        <f t="shared" ref="K12:K18" si="7">K3/$K$2</f>
        <v>0.49021338919982654</v>
      </c>
      <c r="L12" s="113">
        <f t="shared" ref="L12:L18" si="8">L3/$L$2</f>
        <v>0.47976959166875582</v>
      </c>
      <c r="M12" s="113">
        <f t="shared" ref="M12:M18" si="9">M3/$M$2</f>
        <v>0.51605516580598165</v>
      </c>
      <c r="N12" s="113">
        <f t="shared" ref="N12:N18" si="10">N3/$N$2</f>
        <v>0.51554416365887978</v>
      </c>
    </row>
    <row r="13" spans="1:14" hidden="1" x14ac:dyDescent="0.3">
      <c r="B13" s="29" t="s">
        <v>394</v>
      </c>
      <c r="D13" s="113">
        <f t="shared" si="0"/>
        <v>0.35253443896270054</v>
      </c>
      <c r="E13" s="113">
        <f t="shared" si="1"/>
        <v>0.33850947800260045</v>
      </c>
      <c r="F13" s="113">
        <f t="shared" si="2"/>
        <v>0.34806233698151312</v>
      </c>
      <c r="G13" s="113">
        <f t="shared" si="3"/>
        <v>0.34788777769219564</v>
      </c>
      <c r="H13" s="113">
        <f t="shared" si="4"/>
        <v>0.33868100626922676</v>
      </c>
      <c r="I13" s="113">
        <f t="shared" si="5"/>
        <v>0.33446966900420827</v>
      </c>
      <c r="J13" s="113">
        <f t="shared" si="6"/>
        <v>0.34902850409461555</v>
      </c>
      <c r="K13" s="113">
        <f t="shared" si="7"/>
        <v>0.34883835467505275</v>
      </c>
      <c r="L13" s="113">
        <f t="shared" si="8"/>
        <v>0.35709856622535791</v>
      </c>
      <c r="M13" s="113">
        <f t="shared" si="9"/>
        <v>0.39658335008132672</v>
      </c>
      <c r="N13" s="113">
        <f t="shared" si="10"/>
        <v>0.42241184135236853</v>
      </c>
    </row>
    <row r="14" spans="1:14" hidden="1" x14ac:dyDescent="0.3">
      <c r="B14" s="29" t="s">
        <v>395</v>
      </c>
      <c r="D14" s="113">
        <f t="shared" si="0"/>
        <v>0.35670498488876756</v>
      </c>
      <c r="E14" s="113">
        <f t="shared" si="1"/>
        <v>0.33941546116391896</v>
      </c>
      <c r="F14" s="113">
        <f t="shared" si="2"/>
        <v>0.3461025626953379</v>
      </c>
      <c r="G14" s="113">
        <f t="shared" si="3"/>
        <v>0.3356349612052314</v>
      </c>
      <c r="H14" s="113">
        <f t="shared" si="4"/>
        <v>0.34125299673258336</v>
      </c>
      <c r="I14" s="113">
        <f t="shared" si="5"/>
        <v>0.35112024342576931</v>
      </c>
      <c r="J14" s="113">
        <f t="shared" si="6"/>
        <v>0.34345726821400618</v>
      </c>
      <c r="K14" s="113">
        <f t="shared" si="7"/>
        <v>0.37134695712240884</v>
      </c>
      <c r="L14" s="113">
        <f t="shared" si="8"/>
        <v>0.37614370266244468</v>
      </c>
      <c r="M14" s="113">
        <f t="shared" si="9"/>
        <v>0.39722373466167193</v>
      </c>
      <c r="N14" s="113">
        <f t="shared" si="10"/>
        <v>0.40324504733644884</v>
      </c>
    </row>
    <row r="15" spans="1:14" hidden="1" x14ac:dyDescent="0.3">
      <c r="B15" s="29" t="s">
        <v>396</v>
      </c>
      <c r="D15" s="113">
        <f t="shared" si="0"/>
        <v>0.35224141283598887</v>
      </c>
      <c r="E15" s="113">
        <f t="shared" si="1"/>
        <v>0.33974291999097178</v>
      </c>
      <c r="F15" s="113">
        <f t="shared" si="2"/>
        <v>0.35568683915504073</v>
      </c>
      <c r="G15" s="113">
        <f t="shared" si="3"/>
        <v>0.35769412653701782</v>
      </c>
      <c r="H15" s="113">
        <f t="shared" si="4"/>
        <v>0.35321424416055358</v>
      </c>
      <c r="I15" s="113">
        <f t="shared" si="5"/>
        <v>0.35568469656686064</v>
      </c>
      <c r="J15" s="113">
        <f t="shared" si="6"/>
        <v>0.3621815568551584</v>
      </c>
      <c r="K15" s="113">
        <f t="shared" si="7"/>
        <v>0.38712376826320311</v>
      </c>
      <c r="L15" s="113">
        <f t="shared" si="8"/>
        <v>0.37761935406846814</v>
      </c>
      <c r="M15" s="113">
        <f t="shared" si="9"/>
        <v>0.41779370593017795</v>
      </c>
      <c r="N15" s="113">
        <f t="shared" si="10"/>
        <v>0.43368666889582969</v>
      </c>
    </row>
    <row r="16" spans="1:14" hidden="1" x14ac:dyDescent="0.3">
      <c r="B16" s="29" t="s">
        <v>397</v>
      </c>
      <c r="D16" s="113">
        <f t="shared" si="0"/>
        <v>0.28368096970691342</v>
      </c>
      <c r="E16" s="113">
        <f t="shared" si="1"/>
        <v>0.28248730446857939</v>
      </c>
      <c r="F16" s="113">
        <f t="shared" si="2"/>
        <v>0.28485155230415776</v>
      </c>
      <c r="G16" s="113">
        <f t="shared" si="3"/>
        <v>0.29028902463681427</v>
      </c>
      <c r="H16" s="113">
        <f t="shared" si="4"/>
        <v>0.29083658728857947</v>
      </c>
      <c r="I16" s="113">
        <f t="shared" si="5"/>
        <v>0.30044354925470818</v>
      </c>
      <c r="J16" s="113">
        <f t="shared" si="6"/>
        <v>0.30818770574800136</v>
      </c>
      <c r="K16" s="113">
        <f t="shared" si="7"/>
        <v>0.31339839465982294</v>
      </c>
      <c r="L16" s="113">
        <f t="shared" si="8"/>
        <v>0.31233420637538994</v>
      </c>
      <c r="M16" s="113">
        <f t="shared" si="9"/>
        <v>0.36491769647692407</v>
      </c>
      <c r="N16" s="113">
        <f t="shared" si="10"/>
        <v>0.38593987696479054</v>
      </c>
    </row>
    <row r="17" spans="1:14" hidden="1" x14ac:dyDescent="0.3">
      <c r="B17" s="29" t="s">
        <v>290</v>
      </c>
      <c r="D17" s="113">
        <f t="shared" si="0"/>
        <v>0.23997260911728757</v>
      </c>
      <c r="E17" s="113">
        <f t="shared" si="1"/>
        <v>0.23226631245185794</v>
      </c>
      <c r="F17" s="113">
        <f t="shared" si="2"/>
        <v>0.24197501123374532</v>
      </c>
      <c r="G17" s="113">
        <f t="shared" si="3"/>
        <v>0.24381828724737067</v>
      </c>
      <c r="H17" s="113">
        <f t="shared" si="4"/>
        <v>0.24645749091435237</v>
      </c>
      <c r="I17" s="113">
        <f t="shared" si="5"/>
        <v>0.2489220422110881</v>
      </c>
      <c r="J17" s="113">
        <f t="shared" si="6"/>
        <v>0.26713642943298743</v>
      </c>
      <c r="K17" s="113">
        <f t="shared" si="7"/>
        <v>0.26462327751890352</v>
      </c>
      <c r="L17" s="113">
        <f t="shared" si="8"/>
        <v>0.26476414735415366</v>
      </c>
      <c r="M17" s="113">
        <f t="shared" si="9"/>
        <v>0.2888070124746222</v>
      </c>
      <c r="N17" s="113">
        <f t="shared" si="10"/>
        <v>0.29909742544497797</v>
      </c>
    </row>
    <row r="18" spans="1:14" hidden="1" x14ac:dyDescent="0.3">
      <c r="B18" s="29" t="s">
        <v>398</v>
      </c>
      <c r="D18" s="113">
        <f t="shared" si="0"/>
        <v>0.31699196900474536</v>
      </c>
      <c r="E18" s="113">
        <f t="shared" si="1"/>
        <v>0.30999733977732841</v>
      </c>
      <c r="F18" s="113">
        <f t="shared" si="2"/>
        <v>0.3217695794130378</v>
      </c>
      <c r="G18" s="113">
        <f t="shared" si="3"/>
        <v>0.32763899352638254</v>
      </c>
      <c r="H18" s="113">
        <f t="shared" si="4"/>
        <v>0.31856097873557759</v>
      </c>
      <c r="I18" s="113">
        <f t="shared" si="5"/>
        <v>0.34420148456060334</v>
      </c>
      <c r="J18" s="113">
        <f t="shared" si="6"/>
        <v>0.34139071408320981</v>
      </c>
      <c r="K18" s="113">
        <f t="shared" si="7"/>
        <v>0.34659564733941239</v>
      </c>
      <c r="L18" s="113">
        <f t="shared" si="8"/>
        <v>0.35878409392130572</v>
      </c>
      <c r="M18" s="113">
        <f t="shared" si="9"/>
        <v>0.40269137168701075</v>
      </c>
      <c r="N18" s="113">
        <f t="shared" si="10"/>
        <v>0.41021657228393704</v>
      </c>
    </row>
    <row r="19" spans="1:14" hidden="1" x14ac:dyDescent="0.3"/>
    <row r="20" spans="1:14" hidden="1" x14ac:dyDescent="0.3"/>
    <row r="22" spans="1:14" x14ac:dyDescent="0.3">
      <c r="A22" s="2" t="s">
        <v>452</v>
      </c>
    </row>
    <row r="23" spans="1:14" x14ac:dyDescent="0.3">
      <c r="A23" s="2"/>
    </row>
    <row r="24" spans="1:14" x14ac:dyDescent="0.3">
      <c r="A24" s="87"/>
      <c r="B24" s="88" t="s">
        <v>477</v>
      </c>
      <c r="C24" s="88" t="s">
        <v>478</v>
      </c>
      <c r="D24" s="88" t="s">
        <v>479</v>
      </c>
      <c r="E24" s="88" t="s">
        <v>480</v>
      </c>
      <c r="F24" s="88" t="s">
        <v>481</v>
      </c>
      <c r="G24" s="88" t="s">
        <v>482</v>
      </c>
      <c r="H24" s="88" t="s">
        <v>483</v>
      </c>
    </row>
    <row r="25" spans="1:14" x14ac:dyDescent="0.3">
      <c r="A25" s="89" t="s">
        <v>484</v>
      </c>
      <c r="B25" s="90">
        <f>N16-D16</f>
        <v>0.10225890725787712</v>
      </c>
      <c r="C25" s="91">
        <f>N17-D17</f>
        <v>5.9124816327690399E-2</v>
      </c>
      <c r="D25" s="92">
        <f>N15-D15</f>
        <v>8.144525605984082E-2</v>
      </c>
      <c r="E25" s="93">
        <f>N13-D13</f>
        <v>6.9877402389667997E-2</v>
      </c>
      <c r="F25" s="94">
        <f>N12-D12</f>
        <v>6.3623551561848957E-2</v>
      </c>
      <c r="G25" s="95">
        <f>N17-D17</f>
        <v>5.9124816327690399E-2</v>
      </c>
      <c r="H25" s="96">
        <f>N14-D14</f>
        <v>4.6540062447681274E-2</v>
      </c>
    </row>
    <row r="26" spans="1:14" x14ac:dyDescent="0.3">
      <c r="H26" s="85" t="s">
        <v>445</v>
      </c>
    </row>
    <row r="27" spans="1:14" x14ac:dyDescent="0.3">
      <c r="A27" s="198" t="s">
        <v>0</v>
      </c>
    </row>
  </sheetData>
  <conditionalFormatting sqref="B11:N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7" location="OBSAH!A1" display="OBSAH" xr:uid="{EBAAB764-0847-442B-8EA3-12FE2E55C01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5120A-CB32-47D6-A1D3-52764B8F0371}">
  <sheetPr>
    <tabColor theme="9" tint="0.39997558519241921"/>
  </sheetPr>
  <dimension ref="A2:G17"/>
  <sheetViews>
    <sheetView workbookViewId="0">
      <selection activeCell="A17" sqref="A17"/>
    </sheetView>
  </sheetViews>
  <sheetFormatPr defaultColWidth="8.7265625" defaultRowHeight="14" x14ac:dyDescent="0.3"/>
  <cols>
    <col min="1" max="1" width="16.81640625" style="1" customWidth="1"/>
    <col min="2" max="4" width="17" style="1" bestFit="1" customWidth="1"/>
    <col min="5" max="5" width="10.54296875" style="1" customWidth="1"/>
    <col min="6" max="6" width="18.54296875" style="1" customWidth="1"/>
    <col min="7" max="7" width="13.81640625" style="1" customWidth="1"/>
    <col min="8" max="16384" width="8.7265625" style="1"/>
  </cols>
  <sheetData>
    <row r="2" spans="1:7" x14ac:dyDescent="0.3">
      <c r="A2" s="2" t="s">
        <v>454</v>
      </c>
    </row>
    <row r="3" spans="1:7" ht="14.5" thickBot="1" x14ac:dyDescent="0.35">
      <c r="A3" s="2"/>
    </row>
    <row r="4" spans="1:7" ht="42.5" thickBot="1" x14ac:dyDescent="0.35">
      <c r="A4" s="114" t="s">
        <v>491</v>
      </c>
      <c r="B4" s="115" t="s">
        <v>492</v>
      </c>
      <c r="C4" s="115" t="s">
        <v>493</v>
      </c>
      <c r="D4" s="115" t="s">
        <v>494</v>
      </c>
      <c r="E4" s="115" t="s">
        <v>495</v>
      </c>
      <c r="F4" s="115" t="s">
        <v>496</v>
      </c>
      <c r="G4" s="115" t="s">
        <v>497</v>
      </c>
    </row>
    <row r="5" spans="1:7" ht="14.5" thickBot="1" x14ac:dyDescent="0.35">
      <c r="A5" s="116" t="s">
        <v>498</v>
      </c>
      <c r="B5" s="117">
        <v>75892681</v>
      </c>
      <c r="C5" s="117">
        <v>80376250.170000002</v>
      </c>
      <c r="D5" s="117">
        <v>69351072.75</v>
      </c>
      <c r="E5" s="118">
        <f>C5/B5</f>
        <v>1.0590777544148164</v>
      </c>
      <c r="F5" s="118">
        <f>D5/C5</f>
        <v>0.86283040827755497</v>
      </c>
      <c r="G5" s="118">
        <f>D5/B5</f>
        <v>0.9138044912394121</v>
      </c>
    </row>
    <row r="6" spans="1:7" ht="14.5" thickBot="1" x14ac:dyDescent="0.35">
      <c r="A6" s="119" t="s">
        <v>499</v>
      </c>
      <c r="B6" s="120">
        <v>90139463</v>
      </c>
      <c r="C6" s="120">
        <v>105229098.95</v>
      </c>
      <c r="D6" s="120">
        <v>89497491.379999995</v>
      </c>
      <c r="E6" s="121">
        <f t="shared" ref="E6:E15" si="0">C6/B6</f>
        <v>1.1674032155039575</v>
      </c>
      <c r="F6" s="121">
        <f t="shared" ref="F6:F15" si="1">D6/C6</f>
        <v>0.85050135630758428</v>
      </c>
      <c r="G6" s="121">
        <f t="shared" ref="G6:G15" si="2">D6/B6</f>
        <v>0.99287801814395094</v>
      </c>
    </row>
    <row r="7" spans="1:7" ht="14.5" thickBot="1" x14ac:dyDescent="0.35">
      <c r="A7" s="116" t="s">
        <v>500</v>
      </c>
      <c r="B7" s="117">
        <v>39392594</v>
      </c>
      <c r="C7" s="117">
        <v>38632322.310000002</v>
      </c>
      <c r="D7" s="117">
        <v>35940280.899999999</v>
      </c>
      <c r="E7" s="118">
        <f t="shared" si="0"/>
        <v>0.98070013642665932</v>
      </c>
      <c r="F7" s="118">
        <f t="shared" si="1"/>
        <v>0.930316345251055</v>
      </c>
      <c r="G7" s="118">
        <f t="shared" si="2"/>
        <v>0.91236136670766077</v>
      </c>
    </row>
    <row r="8" spans="1:7" ht="14.5" thickBot="1" x14ac:dyDescent="0.35">
      <c r="A8" s="119" t="s">
        <v>501</v>
      </c>
      <c r="B8" s="120">
        <v>354655437</v>
      </c>
      <c r="C8" s="120">
        <v>373331881.94</v>
      </c>
      <c r="D8" s="120">
        <v>351942961.30000001</v>
      </c>
      <c r="E8" s="121">
        <f t="shared" si="0"/>
        <v>1.0526608166449736</v>
      </c>
      <c r="F8" s="121">
        <f t="shared" si="1"/>
        <v>0.94270802555395605</v>
      </c>
      <c r="G8" s="121">
        <f t="shared" si="2"/>
        <v>0.99235180003739798</v>
      </c>
    </row>
    <row r="9" spans="1:7" ht="14.5" thickBot="1" x14ac:dyDescent="0.35">
      <c r="A9" s="116" t="s">
        <v>502</v>
      </c>
      <c r="B9" s="117">
        <v>1935724762</v>
      </c>
      <c r="C9" s="117">
        <v>2189744243.52</v>
      </c>
      <c r="D9" s="117">
        <v>2173653816.5300002</v>
      </c>
      <c r="E9" s="118">
        <f t="shared" si="0"/>
        <v>1.1312270662165553</v>
      </c>
      <c r="F9" s="118">
        <f t="shared" si="1"/>
        <v>0.99265191492677041</v>
      </c>
      <c r="G9" s="118">
        <f t="shared" si="2"/>
        <v>1.1229147134968562</v>
      </c>
    </row>
    <row r="10" spans="1:7" ht="14.5" thickBot="1" x14ac:dyDescent="0.35">
      <c r="A10" s="119" t="s">
        <v>503</v>
      </c>
      <c r="B10" s="120">
        <v>2832531290</v>
      </c>
      <c r="C10" s="120">
        <v>2894198294.6300001</v>
      </c>
      <c r="D10" s="120">
        <v>2812767025.1199999</v>
      </c>
      <c r="E10" s="121">
        <f t="shared" si="0"/>
        <v>1.0217709879667385</v>
      </c>
      <c r="F10" s="121">
        <f t="shared" si="1"/>
        <v>0.97186396327401248</v>
      </c>
      <c r="G10" s="121">
        <f t="shared" si="2"/>
        <v>0.99302240192375768</v>
      </c>
    </row>
    <row r="11" spans="1:7" ht="14.5" thickBot="1" x14ac:dyDescent="0.35">
      <c r="A11" s="116" t="s">
        <v>504</v>
      </c>
      <c r="B11" s="117">
        <v>2996457169</v>
      </c>
      <c r="C11" s="117">
        <v>3388941725.0100002</v>
      </c>
      <c r="D11" s="117">
        <v>2917054117.5799999</v>
      </c>
      <c r="E11" s="118">
        <f t="shared" si="0"/>
        <v>1.1309828687259305</v>
      </c>
      <c r="F11" s="118">
        <f t="shared" si="1"/>
        <v>0.86075664743730351</v>
      </c>
      <c r="G11" s="118">
        <f t="shared" si="2"/>
        <v>0.97350102239355585</v>
      </c>
    </row>
    <row r="12" spans="1:7" ht="14.5" thickBot="1" x14ac:dyDescent="0.35">
      <c r="A12" s="119" t="s">
        <v>505</v>
      </c>
      <c r="B12" s="120">
        <v>7736596</v>
      </c>
      <c r="C12" s="120">
        <v>4694269.34</v>
      </c>
      <c r="D12" s="120">
        <v>4589505.1100000003</v>
      </c>
      <c r="E12" s="121">
        <f t="shared" si="0"/>
        <v>0.60676159644370731</v>
      </c>
      <c r="F12" s="121">
        <f t="shared" si="1"/>
        <v>0.97768252684026868</v>
      </c>
      <c r="G12" s="121">
        <f t="shared" si="2"/>
        <v>0.59322021080071907</v>
      </c>
    </row>
    <row r="13" spans="1:7" ht="14.5" thickBot="1" x14ac:dyDescent="0.35">
      <c r="A13" s="116" t="s">
        <v>506</v>
      </c>
      <c r="B13" s="117">
        <v>159071912</v>
      </c>
      <c r="C13" s="117">
        <v>192844756.63</v>
      </c>
      <c r="D13" s="117">
        <v>161329315.59999999</v>
      </c>
      <c r="E13" s="118">
        <f t="shared" si="0"/>
        <v>1.2123118041731968</v>
      </c>
      <c r="F13" s="118">
        <f t="shared" si="1"/>
        <v>0.83657610618645528</v>
      </c>
      <c r="G13" s="118">
        <f t="shared" si="2"/>
        <v>1.0141910886190895</v>
      </c>
    </row>
    <row r="14" spans="1:7" ht="14.5" thickBot="1" x14ac:dyDescent="0.35">
      <c r="A14" s="119" t="s">
        <v>507</v>
      </c>
      <c r="B14" s="120">
        <v>6009937611</v>
      </c>
      <c r="C14" s="120">
        <v>7037283917.9700003</v>
      </c>
      <c r="D14" s="120">
        <v>6279085759.4200001</v>
      </c>
      <c r="E14" s="121">
        <f t="shared" si="0"/>
        <v>1.1709412598709255</v>
      </c>
      <c r="F14" s="121">
        <f t="shared" si="1"/>
        <v>0.8922598310103832</v>
      </c>
      <c r="G14" s="121">
        <f t="shared" si="2"/>
        <v>1.0447838506555172</v>
      </c>
    </row>
    <row r="15" spans="1:7" ht="14.5" thickBot="1" x14ac:dyDescent="0.35">
      <c r="A15" s="122" t="s">
        <v>508</v>
      </c>
      <c r="B15" s="123">
        <v>14501539515</v>
      </c>
      <c r="C15" s="123">
        <v>16305276760.469999</v>
      </c>
      <c r="D15" s="123">
        <v>14895211345.690001</v>
      </c>
      <c r="E15" s="124">
        <f t="shared" si="0"/>
        <v>1.1243824659860604</v>
      </c>
      <c r="F15" s="124">
        <f t="shared" si="1"/>
        <v>0.91352091500841515</v>
      </c>
      <c r="G15" s="124">
        <f t="shared" si="2"/>
        <v>1.0271468991470041</v>
      </c>
    </row>
    <row r="16" spans="1:7" x14ac:dyDescent="0.3">
      <c r="G16" s="85" t="s">
        <v>509</v>
      </c>
    </row>
    <row r="17" spans="1:1" x14ac:dyDescent="0.3">
      <c r="A17" s="198" t="s">
        <v>0</v>
      </c>
    </row>
  </sheetData>
  <hyperlinks>
    <hyperlink ref="A17" location="OBSAH!A1" display="OBSAH" xr:uid="{941D563B-1DD2-4F2F-9EBD-922594746D9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A30E-DDDA-4EE7-ACE0-BA85CBD617B8}">
  <sheetPr>
    <tabColor theme="7" tint="0.39997558519241921"/>
  </sheetPr>
  <dimension ref="A2:F247"/>
  <sheetViews>
    <sheetView workbookViewId="0">
      <selection activeCell="A2" sqref="A2"/>
    </sheetView>
  </sheetViews>
  <sheetFormatPr defaultColWidth="9.1796875" defaultRowHeight="14" x14ac:dyDescent="0.3"/>
  <cols>
    <col min="1" max="1" width="29.81640625" style="1" customWidth="1"/>
    <col min="2" max="2" width="11.1796875" style="1" customWidth="1"/>
    <col min="3" max="16384" width="9.1796875" style="1"/>
  </cols>
  <sheetData>
    <row r="2" spans="1:6" x14ac:dyDescent="0.3">
      <c r="A2" s="2" t="s">
        <v>2</v>
      </c>
    </row>
    <row r="4" spans="1:6" x14ac:dyDescent="0.3">
      <c r="A4" s="4" t="s">
        <v>5</v>
      </c>
      <c r="B4" s="4">
        <v>2022</v>
      </c>
      <c r="C4" s="2"/>
      <c r="D4" s="2"/>
      <c r="E4" s="2"/>
      <c r="F4" s="2"/>
    </row>
    <row r="5" spans="1:6" x14ac:dyDescent="0.3">
      <c r="A5" s="8" t="s">
        <v>249</v>
      </c>
      <c r="B5" s="12">
        <v>1.2</v>
      </c>
    </row>
    <row r="6" spans="1:6" x14ac:dyDescent="0.3">
      <c r="A6" s="8" t="s">
        <v>243</v>
      </c>
      <c r="B6" s="12">
        <v>1.6</v>
      </c>
    </row>
    <row r="7" spans="1:6" x14ac:dyDescent="0.3">
      <c r="A7" s="8" t="s">
        <v>94</v>
      </c>
      <c r="B7" s="12">
        <v>1.7</v>
      </c>
    </row>
    <row r="8" spans="1:6" x14ac:dyDescent="0.3">
      <c r="A8" s="8" t="s">
        <v>113</v>
      </c>
      <c r="B8" s="12">
        <v>1.7</v>
      </c>
    </row>
    <row r="9" spans="1:6" x14ac:dyDescent="0.3">
      <c r="A9" s="8" t="s">
        <v>70</v>
      </c>
      <c r="B9" s="12">
        <v>1.7</v>
      </c>
    </row>
    <row r="10" spans="1:6" x14ac:dyDescent="0.3">
      <c r="A10" s="8" t="s">
        <v>86</v>
      </c>
      <c r="B10" s="12">
        <v>1.9</v>
      </c>
    </row>
    <row r="11" spans="1:6" x14ac:dyDescent="0.3">
      <c r="A11" s="8" t="s">
        <v>185</v>
      </c>
      <c r="B11" s="12">
        <v>2</v>
      </c>
    </row>
    <row r="12" spans="1:6" x14ac:dyDescent="0.3">
      <c r="A12" s="8" t="s">
        <v>109</v>
      </c>
      <c r="B12" s="12">
        <v>2</v>
      </c>
    </row>
    <row r="13" spans="1:6" x14ac:dyDescent="0.3">
      <c r="A13" s="8" t="s">
        <v>250</v>
      </c>
      <c r="B13" s="12">
        <v>2</v>
      </c>
    </row>
    <row r="14" spans="1:6" x14ac:dyDescent="0.3">
      <c r="A14" s="8" t="s">
        <v>216</v>
      </c>
      <c r="B14" s="12">
        <v>2.1</v>
      </c>
    </row>
    <row r="15" spans="1:6" x14ac:dyDescent="0.3">
      <c r="A15" s="8" t="s">
        <v>84</v>
      </c>
      <c r="B15" s="12">
        <v>2.2000000000000002</v>
      </c>
    </row>
    <row r="16" spans="1:6" x14ac:dyDescent="0.3">
      <c r="A16" s="8" t="s">
        <v>239</v>
      </c>
      <c r="B16" s="12">
        <v>2.2000000000000002</v>
      </c>
    </row>
    <row r="17" spans="1:2" x14ac:dyDescent="0.3">
      <c r="A17" s="8" t="s">
        <v>201</v>
      </c>
      <c r="B17" s="12">
        <v>2.2000000000000002</v>
      </c>
    </row>
    <row r="18" spans="1:2" x14ac:dyDescent="0.3">
      <c r="A18" s="8" t="s">
        <v>43</v>
      </c>
      <c r="B18" s="12">
        <v>2.2000000000000002</v>
      </c>
    </row>
    <row r="19" spans="1:2" x14ac:dyDescent="0.3">
      <c r="A19" s="8" t="s">
        <v>251</v>
      </c>
      <c r="B19" s="12">
        <v>2.2000000000000002</v>
      </c>
    </row>
    <row r="20" spans="1:2" x14ac:dyDescent="0.3">
      <c r="A20" s="8" t="s">
        <v>187</v>
      </c>
      <c r="B20" s="12">
        <v>2.2999999999999998</v>
      </c>
    </row>
    <row r="21" spans="1:2" x14ac:dyDescent="0.3">
      <c r="A21" s="8" t="s">
        <v>196</v>
      </c>
      <c r="B21" s="12">
        <v>2.2999999999999998</v>
      </c>
    </row>
    <row r="22" spans="1:2" x14ac:dyDescent="0.3">
      <c r="A22" s="8" t="s">
        <v>231</v>
      </c>
      <c r="B22" s="12">
        <v>2.2999999999999998</v>
      </c>
    </row>
    <row r="23" spans="1:2" x14ac:dyDescent="0.3">
      <c r="A23" s="8" t="s">
        <v>233</v>
      </c>
      <c r="B23" s="12">
        <v>2.2999999999999998</v>
      </c>
    </row>
    <row r="24" spans="1:2" x14ac:dyDescent="0.3">
      <c r="A24" s="8" t="s">
        <v>55</v>
      </c>
      <c r="B24" s="12">
        <v>2.2999999999999998</v>
      </c>
    </row>
    <row r="25" spans="1:2" x14ac:dyDescent="0.3">
      <c r="A25" s="8" t="s">
        <v>229</v>
      </c>
      <c r="B25" s="12">
        <v>2.2999999999999998</v>
      </c>
    </row>
    <row r="26" spans="1:2" x14ac:dyDescent="0.3">
      <c r="A26" s="8" t="s">
        <v>119</v>
      </c>
      <c r="B26" s="12">
        <v>2.4</v>
      </c>
    </row>
    <row r="27" spans="1:2" x14ac:dyDescent="0.3">
      <c r="A27" s="8" t="s">
        <v>65</v>
      </c>
      <c r="B27" s="12">
        <v>2.4</v>
      </c>
    </row>
    <row r="28" spans="1:2" x14ac:dyDescent="0.3">
      <c r="A28" s="8" t="s">
        <v>252</v>
      </c>
      <c r="B28" s="12">
        <v>2.4</v>
      </c>
    </row>
    <row r="29" spans="1:2" x14ac:dyDescent="0.3">
      <c r="A29" s="8" t="s">
        <v>175</v>
      </c>
      <c r="B29" s="12">
        <v>2.5</v>
      </c>
    </row>
    <row r="30" spans="1:2" x14ac:dyDescent="0.3">
      <c r="A30" s="8" t="s">
        <v>35</v>
      </c>
      <c r="B30" s="12">
        <v>2.5</v>
      </c>
    </row>
    <row r="31" spans="1:2" x14ac:dyDescent="0.3">
      <c r="A31" s="8" t="s">
        <v>110</v>
      </c>
      <c r="B31" s="12">
        <v>2.6</v>
      </c>
    </row>
    <row r="32" spans="1:2" x14ac:dyDescent="0.3">
      <c r="A32" s="8" t="s">
        <v>182</v>
      </c>
      <c r="B32" s="12">
        <v>2.6</v>
      </c>
    </row>
    <row r="33" spans="1:2" x14ac:dyDescent="0.3">
      <c r="A33" s="8" t="s">
        <v>199</v>
      </c>
      <c r="B33" s="12">
        <v>2.7</v>
      </c>
    </row>
    <row r="34" spans="1:2" x14ac:dyDescent="0.3">
      <c r="A34" s="8" t="s">
        <v>253</v>
      </c>
      <c r="B34" s="12">
        <v>2.7</v>
      </c>
    </row>
    <row r="35" spans="1:2" x14ac:dyDescent="0.3">
      <c r="A35" s="8" t="s">
        <v>167</v>
      </c>
      <c r="B35" s="12">
        <v>2.7</v>
      </c>
    </row>
    <row r="36" spans="1:2" x14ac:dyDescent="0.3">
      <c r="A36" s="8" t="s">
        <v>173</v>
      </c>
      <c r="B36" s="12">
        <v>2.7</v>
      </c>
    </row>
    <row r="37" spans="1:2" x14ac:dyDescent="0.3">
      <c r="A37" s="8" t="s">
        <v>191</v>
      </c>
      <c r="B37" s="12">
        <v>2.7</v>
      </c>
    </row>
    <row r="38" spans="1:2" x14ac:dyDescent="0.3">
      <c r="A38" s="8" t="s">
        <v>49</v>
      </c>
      <c r="B38" s="12">
        <v>2.7</v>
      </c>
    </row>
    <row r="39" spans="1:2" x14ac:dyDescent="0.3">
      <c r="A39" s="8" t="s">
        <v>254</v>
      </c>
      <c r="B39" s="12">
        <v>2.7</v>
      </c>
    </row>
    <row r="40" spans="1:2" x14ac:dyDescent="0.3">
      <c r="A40" s="8" t="s">
        <v>232</v>
      </c>
      <c r="B40" s="12">
        <v>2.8</v>
      </c>
    </row>
    <row r="41" spans="1:2" x14ac:dyDescent="0.3">
      <c r="A41" s="8" t="s">
        <v>161</v>
      </c>
      <c r="B41" s="12">
        <v>2.8</v>
      </c>
    </row>
    <row r="42" spans="1:2" x14ac:dyDescent="0.3">
      <c r="A42" s="8" t="s">
        <v>7</v>
      </c>
      <c r="B42" s="12">
        <v>2.9</v>
      </c>
    </row>
    <row r="43" spans="1:2" x14ac:dyDescent="0.3">
      <c r="A43" s="8" t="s">
        <v>154</v>
      </c>
      <c r="B43" s="12">
        <v>2.9</v>
      </c>
    </row>
    <row r="44" spans="1:2" x14ac:dyDescent="0.3">
      <c r="A44" s="8" t="s">
        <v>129</v>
      </c>
      <c r="B44" s="12">
        <v>2.9</v>
      </c>
    </row>
    <row r="45" spans="1:2" x14ac:dyDescent="0.3">
      <c r="A45" s="8" t="s">
        <v>210</v>
      </c>
      <c r="B45" s="12">
        <v>2.9</v>
      </c>
    </row>
    <row r="46" spans="1:2" x14ac:dyDescent="0.3">
      <c r="A46" s="8" t="s">
        <v>188</v>
      </c>
      <c r="B46" s="12">
        <v>3</v>
      </c>
    </row>
    <row r="47" spans="1:2" x14ac:dyDescent="0.3">
      <c r="A47" s="8" t="s">
        <v>220</v>
      </c>
      <c r="B47" s="12">
        <v>3</v>
      </c>
    </row>
    <row r="48" spans="1:2" x14ac:dyDescent="0.3">
      <c r="A48" s="8" t="s">
        <v>126</v>
      </c>
      <c r="B48" s="12">
        <v>3</v>
      </c>
    </row>
    <row r="49" spans="1:2" x14ac:dyDescent="0.3">
      <c r="A49" s="8" t="s">
        <v>219</v>
      </c>
      <c r="B49" s="12">
        <v>3</v>
      </c>
    </row>
    <row r="50" spans="1:2" x14ac:dyDescent="0.3">
      <c r="A50" s="8" t="s">
        <v>227</v>
      </c>
      <c r="B50" s="12">
        <v>3</v>
      </c>
    </row>
    <row r="51" spans="1:2" x14ac:dyDescent="0.3">
      <c r="A51" s="8" t="s">
        <v>146</v>
      </c>
      <c r="B51" s="12">
        <v>3.1</v>
      </c>
    </row>
    <row r="52" spans="1:2" x14ac:dyDescent="0.3">
      <c r="A52" s="8" t="s">
        <v>221</v>
      </c>
      <c r="B52" s="12">
        <v>3.1</v>
      </c>
    </row>
    <row r="53" spans="1:2" x14ac:dyDescent="0.3">
      <c r="A53" s="8" t="s">
        <v>189</v>
      </c>
      <c r="B53" s="12">
        <v>3.1</v>
      </c>
    </row>
    <row r="54" spans="1:2" x14ac:dyDescent="0.3">
      <c r="A54" s="8" t="s">
        <v>72</v>
      </c>
      <c r="B54" s="12">
        <v>3.1</v>
      </c>
    </row>
    <row r="55" spans="1:2" x14ac:dyDescent="0.3">
      <c r="A55" s="8" t="s">
        <v>215</v>
      </c>
      <c r="B55" s="12">
        <v>3.2</v>
      </c>
    </row>
    <row r="56" spans="1:2" x14ac:dyDescent="0.3">
      <c r="A56" s="8" t="s">
        <v>206</v>
      </c>
      <c r="B56" s="12">
        <v>3.2</v>
      </c>
    </row>
    <row r="57" spans="1:2" x14ac:dyDescent="0.3">
      <c r="A57" s="8" t="s">
        <v>222</v>
      </c>
      <c r="B57" s="12">
        <v>3.2</v>
      </c>
    </row>
    <row r="58" spans="1:2" x14ac:dyDescent="0.3">
      <c r="A58" s="8" t="s">
        <v>42</v>
      </c>
      <c r="B58" s="12">
        <v>3.3</v>
      </c>
    </row>
    <row r="59" spans="1:2" x14ac:dyDescent="0.3">
      <c r="A59" s="8" t="s">
        <v>208</v>
      </c>
      <c r="B59" s="12">
        <v>3.3</v>
      </c>
    </row>
    <row r="60" spans="1:2" x14ac:dyDescent="0.3">
      <c r="A60" s="8" t="s">
        <v>180</v>
      </c>
      <c r="B60" s="12">
        <v>3.3</v>
      </c>
    </row>
    <row r="61" spans="1:2" x14ac:dyDescent="0.3">
      <c r="A61" s="8" t="s">
        <v>144</v>
      </c>
      <c r="B61" s="12">
        <v>3.3</v>
      </c>
    </row>
    <row r="62" spans="1:2" x14ac:dyDescent="0.3">
      <c r="A62" s="8" t="s">
        <v>234</v>
      </c>
      <c r="B62" s="12">
        <v>3.3</v>
      </c>
    </row>
    <row r="63" spans="1:2" x14ac:dyDescent="0.3">
      <c r="A63" s="8" t="s">
        <v>118</v>
      </c>
      <c r="B63" s="12">
        <v>3.4</v>
      </c>
    </row>
    <row r="64" spans="1:2" x14ac:dyDescent="0.3">
      <c r="A64" s="8" t="s">
        <v>142</v>
      </c>
      <c r="B64" s="12">
        <v>3.4</v>
      </c>
    </row>
    <row r="65" spans="1:2" x14ac:dyDescent="0.3">
      <c r="A65" s="8" t="s">
        <v>255</v>
      </c>
      <c r="B65" s="12">
        <v>3.4</v>
      </c>
    </row>
    <row r="66" spans="1:2" x14ac:dyDescent="0.3">
      <c r="A66" s="8" t="s">
        <v>150</v>
      </c>
      <c r="B66" s="12">
        <v>3.5</v>
      </c>
    </row>
    <row r="67" spans="1:2" x14ac:dyDescent="0.3">
      <c r="A67" s="8" t="s">
        <v>157</v>
      </c>
      <c r="B67" s="12">
        <v>3.5</v>
      </c>
    </row>
    <row r="68" spans="1:2" x14ac:dyDescent="0.3">
      <c r="A68" s="8" t="s">
        <v>151</v>
      </c>
      <c r="B68" s="12">
        <v>3.5</v>
      </c>
    </row>
    <row r="69" spans="1:2" x14ac:dyDescent="0.3">
      <c r="A69" s="8" t="s">
        <v>163</v>
      </c>
      <c r="B69" s="12">
        <v>3.5</v>
      </c>
    </row>
    <row r="70" spans="1:2" x14ac:dyDescent="0.3">
      <c r="A70" s="8" t="s">
        <v>181</v>
      </c>
      <c r="B70" s="12">
        <v>3.5</v>
      </c>
    </row>
    <row r="71" spans="1:2" x14ac:dyDescent="0.3">
      <c r="A71" s="8" t="s">
        <v>256</v>
      </c>
      <c r="B71" s="12">
        <v>3.5</v>
      </c>
    </row>
    <row r="72" spans="1:2" x14ac:dyDescent="0.3">
      <c r="A72" s="8" t="s">
        <v>257</v>
      </c>
      <c r="B72" s="12">
        <v>3.5</v>
      </c>
    </row>
    <row r="73" spans="1:2" x14ac:dyDescent="0.3">
      <c r="A73" s="8" t="s">
        <v>205</v>
      </c>
      <c r="B73" s="12">
        <v>3.6</v>
      </c>
    </row>
    <row r="74" spans="1:2" x14ac:dyDescent="0.3">
      <c r="A74" s="8" t="s">
        <v>204</v>
      </c>
      <c r="B74" s="12">
        <v>3.6</v>
      </c>
    </row>
    <row r="75" spans="1:2" x14ac:dyDescent="0.3">
      <c r="A75" s="8" t="s">
        <v>237</v>
      </c>
      <c r="B75" s="12">
        <v>3.6</v>
      </c>
    </row>
    <row r="76" spans="1:2" x14ac:dyDescent="0.3">
      <c r="A76" s="8" t="s">
        <v>197</v>
      </c>
      <c r="B76" s="12">
        <v>3.6</v>
      </c>
    </row>
    <row r="77" spans="1:2" x14ac:dyDescent="0.3">
      <c r="A77" s="8" t="s">
        <v>162</v>
      </c>
      <c r="B77" s="12">
        <v>3.7</v>
      </c>
    </row>
    <row r="78" spans="1:2" x14ac:dyDescent="0.3">
      <c r="A78" s="8" t="s">
        <v>186</v>
      </c>
      <c r="B78" s="12">
        <v>3.7</v>
      </c>
    </row>
    <row r="79" spans="1:2" x14ac:dyDescent="0.3">
      <c r="A79" s="8" t="s">
        <v>64</v>
      </c>
      <c r="B79" s="12">
        <v>3.7</v>
      </c>
    </row>
    <row r="80" spans="1:2" x14ac:dyDescent="0.3">
      <c r="A80" s="8" t="s">
        <v>87</v>
      </c>
      <c r="B80" s="12">
        <v>3.7</v>
      </c>
    </row>
    <row r="81" spans="1:2" x14ac:dyDescent="0.3">
      <c r="A81" s="8" t="s">
        <v>114</v>
      </c>
      <c r="B81" s="12">
        <v>3.8</v>
      </c>
    </row>
    <row r="82" spans="1:2" x14ac:dyDescent="0.3">
      <c r="A82" s="8" t="s">
        <v>209</v>
      </c>
      <c r="B82" s="12">
        <v>3.8</v>
      </c>
    </row>
    <row r="83" spans="1:2" x14ac:dyDescent="0.3">
      <c r="A83" s="8" t="s">
        <v>139</v>
      </c>
      <c r="B83" s="12">
        <v>3.8</v>
      </c>
    </row>
    <row r="84" spans="1:2" x14ac:dyDescent="0.3">
      <c r="A84" s="8" t="s">
        <v>258</v>
      </c>
      <c r="B84" s="12">
        <v>3.8</v>
      </c>
    </row>
    <row r="85" spans="1:2" x14ac:dyDescent="0.3">
      <c r="A85" s="8" t="s">
        <v>177</v>
      </c>
      <c r="B85" s="12">
        <v>3.8</v>
      </c>
    </row>
    <row r="86" spans="1:2" x14ac:dyDescent="0.3">
      <c r="A86" s="8" t="s">
        <v>130</v>
      </c>
      <c r="B86" s="12">
        <v>3.9</v>
      </c>
    </row>
    <row r="87" spans="1:2" x14ac:dyDescent="0.3">
      <c r="A87" s="8" t="s">
        <v>203</v>
      </c>
      <c r="B87" s="12">
        <v>3.9</v>
      </c>
    </row>
    <row r="88" spans="1:2" x14ac:dyDescent="0.3">
      <c r="A88" s="8" t="s">
        <v>164</v>
      </c>
      <c r="B88" s="12">
        <v>3.9</v>
      </c>
    </row>
    <row r="89" spans="1:2" x14ac:dyDescent="0.3">
      <c r="A89" s="8" t="s">
        <v>211</v>
      </c>
      <c r="B89" s="12">
        <v>3.9</v>
      </c>
    </row>
    <row r="90" spans="1:2" x14ac:dyDescent="0.3">
      <c r="A90" s="8" t="s">
        <v>168</v>
      </c>
      <c r="B90" s="12">
        <v>3.9</v>
      </c>
    </row>
    <row r="91" spans="1:2" x14ac:dyDescent="0.3">
      <c r="A91" s="8" t="s">
        <v>259</v>
      </c>
      <c r="B91" s="12">
        <v>3.9</v>
      </c>
    </row>
    <row r="92" spans="1:2" x14ac:dyDescent="0.3">
      <c r="A92" s="8" t="s">
        <v>228</v>
      </c>
      <c r="B92" s="12">
        <v>4</v>
      </c>
    </row>
    <row r="93" spans="1:2" x14ac:dyDescent="0.3">
      <c r="A93" s="8" t="s">
        <v>79</v>
      </c>
      <c r="B93" s="12">
        <v>4</v>
      </c>
    </row>
    <row r="94" spans="1:2" x14ac:dyDescent="0.3">
      <c r="A94" s="8" t="s">
        <v>230</v>
      </c>
      <c r="B94" s="12">
        <v>4</v>
      </c>
    </row>
    <row r="95" spans="1:2" x14ac:dyDescent="0.3">
      <c r="A95" s="8" t="s">
        <v>120</v>
      </c>
      <c r="B95" s="12">
        <v>4</v>
      </c>
    </row>
    <row r="96" spans="1:2" x14ac:dyDescent="0.3">
      <c r="A96" s="8" t="s">
        <v>108</v>
      </c>
      <c r="B96" s="12">
        <v>4</v>
      </c>
    </row>
    <row r="97" spans="1:2" x14ac:dyDescent="0.3">
      <c r="A97" s="8" t="s">
        <v>29</v>
      </c>
      <c r="B97" s="12">
        <v>4</v>
      </c>
    </row>
    <row r="98" spans="1:2" x14ac:dyDescent="0.3">
      <c r="A98" s="8" t="s">
        <v>53</v>
      </c>
      <c r="B98" s="12">
        <v>4</v>
      </c>
    </row>
    <row r="99" spans="1:2" x14ac:dyDescent="0.3">
      <c r="A99" s="8" t="s">
        <v>200</v>
      </c>
      <c r="B99" s="12">
        <v>4.0999999999999996</v>
      </c>
    </row>
    <row r="100" spans="1:2" x14ac:dyDescent="0.3">
      <c r="A100" s="8" t="s">
        <v>242</v>
      </c>
      <c r="B100" s="12">
        <v>4.0999999999999996</v>
      </c>
    </row>
    <row r="101" spans="1:2" x14ac:dyDescent="0.3">
      <c r="A101" s="8" t="s">
        <v>246</v>
      </c>
      <c r="B101" s="12">
        <v>4.2</v>
      </c>
    </row>
    <row r="102" spans="1:2" x14ac:dyDescent="0.3">
      <c r="A102" s="8" t="s">
        <v>33</v>
      </c>
      <c r="B102" s="12">
        <v>4.2</v>
      </c>
    </row>
    <row r="103" spans="1:2" x14ac:dyDescent="0.3">
      <c r="A103" s="8" t="s">
        <v>174</v>
      </c>
      <c r="B103" s="12">
        <v>4.2</v>
      </c>
    </row>
    <row r="104" spans="1:2" x14ac:dyDescent="0.3">
      <c r="A104" s="8" t="s">
        <v>82</v>
      </c>
      <c r="B104" s="12">
        <v>4.2</v>
      </c>
    </row>
    <row r="105" spans="1:2" x14ac:dyDescent="0.3">
      <c r="A105" s="8" t="s">
        <v>260</v>
      </c>
      <c r="B105" s="12">
        <v>4.3</v>
      </c>
    </row>
    <row r="106" spans="1:2" x14ac:dyDescent="0.3">
      <c r="A106" s="8" t="s">
        <v>14</v>
      </c>
      <c r="B106" s="12">
        <v>4.4000000000000004</v>
      </c>
    </row>
    <row r="107" spans="1:2" x14ac:dyDescent="0.3">
      <c r="A107" s="8" t="s">
        <v>192</v>
      </c>
      <c r="B107" s="12">
        <v>4.5</v>
      </c>
    </row>
    <row r="108" spans="1:2" x14ac:dyDescent="0.3">
      <c r="A108" s="8" t="s">
        <v>261</v>
      </c>
      <c r="B108" s="12">
        <v>4.5</v>
      </c>
    </row>
    <row r="109" spans="1:2" x14ac:dyDescent="0.3">
      <c r="A109" s="8" t="s">
        <v>183</v>
      </c>
      <c r="B109" s="12">
        <v>4.5</v>
      </c>
    </row>
    <row r="110" spans="1:2" x14ac:dyDescent="0.3">
      <c r="A110" s="1" t="s">
        <v>247</v>
      </c>
      <c r="B110" s="13">
        <v>4.5999999999999996</v>
      </c>
    </row>
    <row r="111" spans="1:2" x14ac:dyDescent="0.3">
      <c r="A111" s="8" t="s">
        <v>194</v>
      </c>
      <c r="B111" s="12">
        <v>4.5999999999999996</v>
      </c>
    </row>
    <row r="112" spans="1:2" x14ac:dyDescent="0.3">
      <c r="A112" s="8" t="s">
        <v>241</v>
      </c>
      <c r="B112" s="12">
        <v>4.7</v>
      </c>
    </row>
    <row r="113" spans="1:2" x14ac:dyDescent="0.3">
      <c r="A113" s="8" t="s">
        <v>245</v>
      </c>
      <c r="B113" s="12">
        <v>4.7</v>
      </c>
    </row>
    <row r="114" spans="1:2" x14ac:dyDescent="0.3">
      <c r="A114" s="8" t="s">
        <v>22</v>
      </c>
      <c r="B114" s="12">
        <v>4.7</v>
      </c>
    </row>
    <row r="115" spans="1:2" x14ac:dyDescent="0.3">
      <c r="A115" s="8" t="s">
        <v>28</v>
      </c>
      <c r="B115" s="12">
        <v>4.7</v>
      </c>
    </row>
    <row r="116" spans="1:2" x14ac:dyDescent="0.3">
      <c r="A116" s="8" t="s">
        <v>83</v>
      </c>
      <c r="B116" s="12">
        <v>4.8</v>
      </c>
    </row>
    <row r="117" spans="1:2" x14ac:dyDescent="0.3">
      <c r="A117" s="8" t="s">
        <v>170</v>
      </c>
      <c r="B117" s="12">
        <v>4.8</v>
      </c>
    </row>
    <row r="118" spans="1:2" x14ac:dyDescent="0.3">
      <c r="A118" s="8" t="s">
        <v>207</v>
      </c>
      <c r="B118" s="12">
        <v>4.8</v>
      </c>
    </row>
    <row r="119" spans="1:2" x14ac:dyDescent="0.3">
      <c r="A119" s="8" t="s">
        <v>214</v>
      </c>
      <c r="B119" s="12">
        <v>4.8</v>
      </c>
    </row>
    <row r="120" spans="1:2" x14ac:dyDescent="0.3">
      <c r="A120" s="8" t="s">
        <v>26</v>
      </c>
      <c r="B120" s="12">
        <v>4.8</v>
      </c>
    </row>
    <row r="121" spans="1:2" x14ac:dyDescent="0.3">
      <c r="A121" s="8" t="s">
        <v>74</v>
      </c>
      <c r="B121" s="12">
        <v>4.9000000000000004</v>
      </c>
    </row>
    <row r="122" spans="1:2" x14ac:dyDescent="0.3">
      <c r="A122" s="8" t="s">
        <v>193</v>
      </c>
      <c r="B122" s="12">
        <v>5</v>
      </c>
    </row>
    <row r="123" spans="1:2" x14ac:dyDescent="0.3">
      <c r="A123" s="8" t="s">
        <v>212</v>
      </c>
      <c r="B123" s="12">
        <v>5.0999999999999996</v>
      </c>
    </row>
    <row r="124" spans="1:2" ht="18" customHeight="1" x14ac:dyDescent="0.3">
      <c r="A124" s="9" t="s">
        <v>262</v>
      </c>
      <c r="B124" s="12">
        <v>5.2</v>
      </c>
    </row>
    <row r="125" spans="1:2" x14ac:dyDescent="0.3">
      <c r="A125" s="8" t="s">
        <v>11</v>
      </c>
      <c r="B125" s="12">
        <v>5.3</v>
      </c>
    </row>
    <row r="126" spans="1:2" x14ac:dyDescent="0.3">
      <c r="A126" s="8" t="s">
        <v>263</v>
      </c>
      <c r="B126" s="12">
        <v>5.3</v>
      </c>
    </row>
    <row r="127" spans="1:2" x14ac:dyDescent="0.3">
      <c r="A127" s="8" t="s">
        <v>165</v>
      </c>
      <c r="B127" s="12">
        <v>5.3</v>
      </c>
    </row>
    <row r="128" spans="1:2" x14ac:dyDescent="0.3">
      <c r="A128" s="8" t="s">
        <v>75</v>
      </c>
      <c r="B128" s="12">
        <v>5.4</v>
      </c>
    </row>
    <row r="129" spans="1:2" x14ac:dyDescent="0.3">
      <c r="A129" s="8" t="s">
        <v>224</v>
      </c>
      <c r="B129" s="12">
        <v>5.5</v>
      </c>
    </row>
    <row r="130" spans="1:2" x14ac:dyDescent="0.3">
      <c r="A130" s="8" t="s">
        <v>223</v>
      </c>
      <c r="B130" s="12">
        <v>5.5</v>
      </c>
    </row>
    <row r="131" spans="1:2" x14ac:dyDescent="0.3">
      <c r="A131" s="8" t="s">
        <v>131</v>
      </c>
      <c r="B131" s="12">
        <v>5.6</v>
      </c>
    </row>
    <row r="132" spans="1:2" x14ac:dyDescent="0.3">
      <c r="A132" s="8" t="s">
        <v>217</v>
      </c>
      <c r="B132" s="12">
        <v>5.6</v>
      </c>
    </row>
    <row r="133" spans="1:2" x14ac:dyDescent="0.3">
      <c r="A133" s="8" t="s">
        <v>9</v>
      </c>
      <c r="B133" s="12">
        <v>5.8</v>
      </c>
    </row>
    <row r="134" spans="1:2" x14ac:dyDescent="0.3">
      <c r="A134" s="8" t="s">
        <v>98</v>
      </c>
      <c r="B134" s="12">
        <v>5.9</v>
      </c>
    </row>
    <row r="135" spans="1:2" x14ac:dyDescent="0.3">
      <c r="A135" s="8" t="s">
        <v>133</v>
      </c>
      <c r="B135" s="12">
        <v>5.9</v>
      </c>
    </row>
    <row r="136" spans="1:2" x14ac:dyDescent="0.3">
      <c r="A136" s="8" t="s">
        <v>107</v>
      </c>
      <c r="B136" s="12">
        <v>6</v>
      </c>
    </row>
    <row r="137" spans="1:2" x14ac:dyDescent="0.3">
      <c r="A137" s="8" t="s">
        <v>149</v>
      </c>
      <c r="B137" s="12">
        <v>6</v>
      </c>
    </row>
    <row r="138" spans="1:2" x14ac:dyDescent="0.3">
      <c r="A138" s="8" t="s">
        <v>59</v>
      </c>
      <c r="B138" s="12">
        <v>6</v>
      </c>
    </row>
    <row r="139" spans="1:2" x14ac:dyDescent="0.3">
      <c r="A139" s="8" t="s">
        <v>93</v>
      </c>
      <c r="B139" s="12">
        <v>6</v>
      </c>
    </row>
    <row r="140" spans="1:2" x14ac:dyDescent="0.3">
      <c r="A140" s="8" t="s">
        <v>264</v>
      </c>
      <c r="B140" s="12">
        <v>6</v>
      </c>
    </row>
    <row r="141" spans="1:2" x14ac:dyDescent="0.3">
      <c r="A141" s="8" t="s">
        <v>265</v>
      </c>
      <c r="B141" s="12">
        <v>6.1</v>
      </c>
    </row>
    <row r="142" spans="1:2" x14ac:dyDescent="0.3">
      <c r="A142" s="8" t="s">
        <v>166</v>
      </c>
      <c r="B142" s="12">
        <v>6.1</v>
      </c>
    </row>
    <row r="143" spans="1:2" x14ac:dyDescent="0.3">
      <c r="A143" s="8" t="s">
        <v>105</v>
      </c>
      <c r="B143" s="12">
        <v>6.2</v>
      </c>
    </row>
    <row r="144" spans="1:2" x14ac:dyDescent="0.3">
      <c r="A144" s="8" t="s">
        <v>134</v>
      </c>
      <c r="B144" s="12">
        <v>6.2</v>
      </c>
    </row>
    <row r="145" spans="1:2" x14ac:dyDescent="0.3">
      <c r="A145" s="8" t="s">
        <v>135</v>
      </c>
      <c r="B145" s="12">
        <v>6.2</v>
      </c>
    </row>
    <row r="146" spans="1:2" x14ac:dyDescent="0.3">
      <c r="A146" s="8" t="s">
        <v>25</v>
      </c>
      <c r="B146" s="12">
        <v>6.2</v>
      </c>
    </row>
    <row r="147" spans="1:2" x14ac:dyDescent="0.3">
      <c r="A147" s="8" t="s">
        <v>156</v>
      </c>
      <c r="B147" s="12">
        <v>6.2</v>
      </c>
    </row>
    <row r="148" spans="1:2" x14ac:dyDescent="0.3">
      <c r="A148" s="8" t="s">
        <v>19</v>
      </c>
      <c r="B148" s="12">
        <v>6.3</v>
      </c>
    </row>
    <row r="149" spans="1:2" x14ac:dyDescent="0.3">
      <c r="A149" s="8" t="s">
        <v>195</v>
      </c>
      <c r="B149" s="12">
        <v>6.3</v>
      </c>
    </row>
    <row r="150" spans="1:2" x14ac:dyDescent="0.3">
      <c r="A150" s="8" t="s">
        <v>266</v>
      </c>
      <c r="B150" s="12">
        <v>6.4</v>
      </c>
    </row>
    <row r="151" spans="1:2" x14ac:dyDescent="0.3">
      <c r="A151" s="8" t="s">
        <v>178</v>
      </c>
      <c r="B151" s="12">
        <v>6.4</v>
      </c>
    </row>
    <row r="152" spans="1:2" x14ac:dyDescent="0.3">
      <c r="A152" s="8" t="s">
        <v>159</v>
      </c>
      <c r="B152" s="12">
        <v>6.5</v>
      </c>
    </row>
    <row r="153" spans="1:2" x14ac:dyDescent="0.3">
      <c r="A153" s="8" t="s">
        <v>123</v>
      </c>
      <c r="B153" s="12">
        <v>6.6</v>
      </c>
    </row>
    <row r="154" spans="1:2" x14ac:dyDescent="0.3">
      <c r="A154" s="8" t="s">
        <v>171</v>
      </c>
      <c r="B154" s="12">
        <v>6.6</v>
      </c>
    </row>
    <row r="155" spans="1:2" x14ac:dyDescent="0.3">
      <c r="A155" s="8" t="s">
        <v>267</v>
      </c>
      <c r="B155" s="12">
        <v>6.6</v>
      </c>
    </row>
    <row r="156" spans="1:2" x14ac:dyDescent="0.3">
      <c r="A156" s="8" t="s">
        <v>20</v>
      </c>
      <c r="B156" s="12">
        <v>6.6</v>
      </c>
    </row>
    <row r="157" spans="1:2" x14ac:dyDescent="0.3">
      <c r="A157" s="8" t="s">
        <v>38</v>
      </c>
      <c r="B157" s="12">
        <v>6.6</v>
      </c>
    </row>
    <row r="158" spans="1:2" x14ac:dyDescent="0.3">
      <c r="A158" s="8" t="s">
        <v>143</v>
      </c>
      <c r="B158" s="12">
        <v>6.7</v>
      </c>
    </row>
    <row r="159" spans="1:2" x14ac:dyDescent="0.3">
      <c r="A159" s="8" t="s">
        <v>268</v>
      </c>
      <c r="B159" s="12">
        <v>6.7</v>
      </c>
    </row>
    <row r="160" spans="1:2" x14ac:dyDescent="0.3">
      <c r="A160" s="8" t="s">
        <v>226</v>
      </c>
      <c r="B160" s="12">
        <v>6.7</v>
      </c>
    </row>
    <row r="161" spans="1:2" x14ac:dyDescent="0.3">
      <c r="A161" s="8" t="s">
        <v>145</v>
      </c>
      <c r="B161" s="12">
        <v>6.7</v>
      </c>
    </row>
    <row r="162" spans="1:2" x14ac:dyDescent="0.3">
      <c r="A162" s="8" t="s">
        <v>8</v>
      </c>
      <c r="B162" s="12">
        <v>6.8</v>
      </c>
    </row>
    <row r="163" spans="1:2" x14ac:dyDescent="0.3">
      <c r="A163" s="8" t="s">
        <v>96</v>
      </c>
      <c r="B163" s="12">
        <v>6.8</v>
      </c>
    </row>
    <row r="164" spans="1:2" x14ac:dyDescent="0.3">
      <c r="A164" s="8" t="s">
        <v>58</v>
      </c>
      <c r="B164" s="12">
        <v>6.8</v>
      </c>
    </row>
    <row r="165" spans="1:2" x14ac:dyDescent="0.3">
      <c r="A165" s="8" t="s">
        <v>269</v>
      </c>
      <c r="B165" s="12">
        <v>6.8</v>
      </c>
    </row>
    <row r="166" spans="1:2" x14ac:dyDescent="0.3">
      <c r="A166" s="8" t="s">
        <v>77</v>
      </c>
      <c r="B166" s="12">
        <v>6.8</v>
      </c>
    </row>
    <row r="167" spans="1:2" x14ac:dyDescent="0.3">
      <c r="A167" s="8" t="s">
        <v>91</v>
      </c>
      <c r="B167" s="12">
        <v>6.9</v>
      </c>
    </row>
    <row r="168" spans="1:2" x14ac:dyDescent="0.3">
      <c r="A168" s="8" t="s">
        <v>138</v>
      </c>
      <c r="B168" s="12">
        <v>6.9</v>
      </c>
    </row>
    <row r="169" spans="1:2" x14ac:dyDescent="0.3">
      <c r="A169" s="8" t="s">
        <v>160</v>
      </c>
      <c r="B169" s="12">
        <v>6.9</v>
      </c>
    </row>
    <row r="170" spans="1:2" x14ac:dyDescent="0.3">
      <c r="A170" s="8" t="s">
        <v>270</v>
      </c>
      <c r="B170" s="12">
        <v>7</v>
      </c>
    </row>
    <row r="171" spans="1:2" x14ac:dyDescent="0.3">
      <c r="A171" s="8" t="s">
        <v>238</v>
      </c>
      <c r="B171" s="12">
        <v>7</v>
      </c>
    </row>
    <row r="172" spans="1:2" x14ac:dyDescent="0.3">
      <c r="A172" s="8" t="s">
        <v>116</v>
      </c>
      <c r="B172" s="12">
        <v>7.1</v>
      </c>
    </row>
    <row r="173" spans="1:2" x14ac:dyDescent="0.3">
      <c r="A173" s="8" t="s">
        <v>111</v>
      </c>
      <c r="B173" s="12">
        <v>7.1</v>
      </c>
    </row>
    <row r="174" spans="1:2" x14ac:dyDescent="0.3">
      <c r="A174" s="8" t="s">
        <v>92</v>
      </c>
      <c r="B174" s="12">
        <v>7.1</v>
      </c>
    </row>
    <row r="175" spans="1:2" x14ac:dyDescent="0.3">
      <c r="A175" s="8" t="s">
        <v>112</v>
      </c>
      <c r="B175" s="12">
        <v>7.1</v>
      </c>
    </row>
    <row r="176" spans="1:2" x14ac:dyDescent="0.3">
      <c r="A176" s="8" t="s">
        <v>103</v>
      </c>
      <c r="B176" s="12">
        <v>7.2</v>
      </c>
    </row>
    <row r="177" spans="1:2" x14ac:dyDescent="0.3">
      <c r="A177" s="8" t="s">
        <v>147</v>
      </c>
      <c r="B177" s="12">
        <v>7.3</v>
      </c>
    </row>
    <row r="178" spans="1:2" x14ac:dyDescent="0.3">
      <c r="A178" s="8" t="s">
        <v>41</v>
      </c>
      <c r="B178" s="12">
        <v>7.3</v>
      </c>
    </row>
    <row r="179" spans="1:2" x14ac:dyDescent="0.3">
      <c r="A179" s="8" t="s">
        <v>271</v>
      </c>
      <c r="B179" s="12">
        <v>7.5</v>
      </c>
    </row>
    <row r="180" spans="1:2" x14ac:dyDescent="0.3">
      <c r="A180" s="8" t="s">
        <v>152</v>
      </c>
      <c r="B180" s="12">
        <v>7.5</v>
      </c>
    </row>
    <row r="181" spans="1:2" x14ac:dyDescent="0.3">
      <c r="A181" s="8" t="s">
        <v>153</v>
      </c>
      <c r="B181" s="12">
        <v>7.6</v>
      </c>
    </row>
    <row r="182" spans="1:2" x14ac:dyDescent="0.3">
      <c r="A182" s="8" t="s">
        <v>179</v>
      </c>
      <c r="B182" s="12">
        <v>7.7</v>
      </c>
    </row>
    <row r="183" spans="1:2" x14ac:dyDescent="0.3">
      <c r="A183" s="8" t="s">
        <v>127</v>
      </c>
      <c r="B183" s="12">
        <v>7.9</v>
      </c>
    </row>
    <row r="184" spans="1:2" x14ac:dyDescent="0.3">
      <c r="A184" s="8" t="s">
        <v>272</v>
      </c>
      <c r="B184" s="12">
        <v>7.9</v>
      </c>
    </row>
    <row r="185" spans="1:2" x14ac:dyDescent="0.3">
      <c r="A185" s="8" t="s">
        <v>124</v>
      </c>
      <c r="B185" s="12">
        <v>8</v>
      </c>
    </row>
    <row r="186" spans="1:2" x14ac:dyDescent="0.3">
      <c r="A186" s="8" t="s">
        <v>117</v>
      </c>
      <c r="B186" s="12">
        <v>8.3000000000000007</v>
      </c>
    </row>
    <row r="187" spans="1:2" x14ac:dyDescent="0.3">
      <c r="A187" s="8" t="s">
        <v>273</v>
      </c>
      <c r="B187" s="12">
        <v>8.6999999999999993</v>
      </c>
    </row>
    <row r="188" spans="1:2" x14ac:dyDescent="0.3">
      <c r="A188" s="8" t="s">
        <v>40</v>
      </c>
      <c r="B188" s="12">
        <v>8.8000000000000007</v>
      </c>
    </row>
    <row r="189" spans="1:2" x14ac:dyDescent="0.3">
      <c r="A189" s="8" t="s">
        <v>176</v>
      </c>
      <c r="B189" s="12">
        <v>8.9</v>
      </c>
    </row>
    <row r="190" spans="1:2" x14ac:dyDescent="0.3">
      <c r="A190" s="8" t="s">
        <v>100</v>
      </c>
      <c r="B190" s="12">
        <v>9</v>
      </c>
    </row>
    <row r="191" spans="1:2" x14ac:dyDescent="0.3">
      <c r="A191" s="8" t="s">
        <v>90</v>
      </c>
      <c r="B191" s="12">
        <v>9.1</v>
      </c>
    </row>
    <row r="192" spans="1:2" x14ac:dyDescent="0.3">
      <c r="A192" s="8" t="s">
        <v>225</v>
      </c>
      <c r="B192" s="12">
        <v>9.1999999999999993</v>
      </c>
    </row>
    <row r="193" spans="1:2" x14ac:dyDescent="0.3">
      <c r="A193" s="8" t="s">
        <v>172</v>
      </c>
      <c r="B193" s="12">
        <v>9.1999999999999993</v>
      </c>
    </row>
    <row r="194" spans="1:2" x14ac:dyDescent="0.3">
      <c r="A194" s="8" t="s">
        <v>106</v>
      </c>
      <c r="B194" s="12">
        <v>9.4</v>
      </c>
    </row>
    <row r="195" spans="1:2" x14ac:dyDescent="0.3">
      <c r="A195" s="8" t="s">
        <v>169</v>
      </c>
      <c r="B195" s="12">
        <v>9.4</v>
      </c>
    </row>
    <row r="196" spans="1:2" x14ac:dyDescent="0.3">
      <c r="A196" s="8" t="s">
        <v>97</v>
      </c>
      <c r="B196" s="12">
        <v>9.6</v>
      </c>
    </row>
    <row r="197" spans="1:2" x14ac:dyDescent="0.3">
      <c r="A197" s="8" t="s">
        <v>132</v>
      </c>
      <c r="B197" s="12">
        <v>9.6</v>
      </c>
    </row>
    <row r="198" spans="1:2" x14ac:dyDescent="0.3">
      <c r="A198" s="8" t="s">
        <v>141</v>
      </c>
      <c r="B198" s="12">
        <v>9.6</v>
      </c>
    </row>
    <row r="199" spans="1:2" x14ac:dyDescent="0.3">
      <c r="A199" s="8" t="s">
        <v>158</v>
      </c>
      <c r="B199" s="12">
        <v>9.6999999999999993</v>
      </c>
    </row>
    <row r="200" spans="1:2" x14ac:dyDescent="0.3">
      <c r="A200" s="8" t="s">
        <v>102</v>
      </c>
      <c r="B200" s="12">
        <v>9.9</v>
      </c>
    </row>
    <row r="201" spans="1:2" x14ac:dyDescent="0.3">
      <c r="A201" s="8" t="s">
        <v>121</v>
      </c>
      <c r="B201" s="12">
        <v>10</v>
      </c>
    </row>
    <row r="202" spans="1:2" x14ac:dyDescent="0.3">
      <c r="A202" s="8" t="s">
        <v>148</v>
      </c>
      <c r="B202" s="12">
        <v>10</v>
      </c>
    </row>
    <row r="203" spans="1:2" x14ac:dyDescent="0.3">
      <c r="A203" s="8" t="s">
        <v>23</v>
      </c>
      <c r="B203" s="12">
        <v>10.199999999999999</v>
      </c>
    </row>
    <row r="204" spans="1:2" x14ac:dyDescent="0.3">
      <c r="A204" s="8" t="s">
        <v>88</v>
      </c>
      <c r="B204" s="12">
        <v>10.5</v>
      </c>
    </row>
    <row r="205" spans="1:2" x14ac:dyDescent="0.3">
      <c r="A205" s="8" t="s">
        <v>68</v>
      </c>
      <c r="B205" s="12">
        <v>10.5</v>
      </c>
    </row>
    <row r="206" spans="1:2" x14ac:dyDescent="0.3">
      <c r="A206" s="8" t="s">
        <v>104</v>
      </c>
      <c r="B206" s="12">
        <v>10.6</v>
      </c>
    </row>
    <row r="207" spans="1:2" x14ac:dyDescent="0.3">
      <c r="A207" s="8" t="s">
        <v>54</v>
      </c>
      <c r="B207" s="12">
        <v>10.7</v>
      </c>
    </row>
    <row r="208" spans="1:2" x14ac:dyDescent="0.3">
      <c r="A208" s="8" t="s">
        <v>13</v>
      </c>
      <c r="B208" s="12">
        <v>10.9</v>
      </c>
    </row>
    <row r="209" spans="1:2" x14ac:dyDescent="0.3">
      <c r="A209" s="8" t="s">
        <v>95</v>
      </c>
      <c r="B209" s="12">
        <v>11</v>
      </c>
    </row>
    <row r="210" spans="1:2" x14ac:dyDescent="0.3">
      <c r="A210" s="8" t="s">
        <v>190</v>
      </c>
      <c r="B210" s="12">
        <v>11.2</v>
      </c>
    </row>
    <row r="211" spans="1:2" x14ac:dyDescent="0.3">
      <c r="A211" s="8" t="s">
        <v>244</v>
      </c>
      <c r="B211" s="12">
        <v>11.4</v>
      </c>
    </row>
    <row r="212" spans="1:2" x14ac:dyDescent="0.3">
      <c r="A212" s="8" t="s">
        <v>10</v>
      </c>
      <c r="B212" s="12">
        <v>11.5</v>
      </c>
    </row>
    <row r="213" spans="1:2" x14ac:dyDescent="0.3">
      <c r="A213" s="8" t="s">
        <v>69</v>
      </c>
      <c r="B213" s="12">
        <v>11.5</v>
      </c>
    </row>
    <row r="214" spans="1:2" x14ac:dyDescent="0.3">
      <c r="A214" s="8" t="s">
        <v>24</v>
      </c>
      <c r="B214" s="12">
        <v>12.1</v>
      </c>
    </row>
    <row r="215" spans="1:2" x14ac:dyDescent="0.3">
      <c r="A215" s="8" t="s">
        <v>52</v>
      </c>
      <c r="B215" s="12">
        <v>12.1</v>
      </c>
    </row>
    <row r="216" spans="1:2" x14ac:dyDescent="0.3">
      <c r="A216" s="8" t="s">
        <v>89</v>
      </c>
      <c r="B216" s="12">
        <v>12.5</v>
      </c>
    </row>
    <row r="217" spans="1:2" x14ac:dyDescent="0.3">
      <c r="A217" s="8" t="s">
        <v>76</v>
      </c>
      <c r="B217" s="12">
        <v>12.5</v>
      </c>
    </row>
    <row r="218" spans="1:2" x14ac:dyDescent="0.3">
      <c r="A218" s="8" t="s">
        <v>274</v>
      </c>
      <c r="B218" s="12">
        <v>12.6</v>
      </c>
    </row>
    <row r="219" spans="1:2" x14ac:dyDescent="0.3">
      <c r="A219" s="8" t="s">
        <v>32</v>
      </c>
      <c r="B219" s="12">
        <v>12.6</v>
      </c>
    </row>
    <row r="220" spans="1:2" x14ac:dyDescent="0.3">
      <c r="A220" s="8" t="s">
        <v>36</v>
      </c>
      <c r="B220" s="12">
        <v>12.9</v>
      </c>
    </row>
    <row r="221" spans="1:2" x14ac:dyDescent="0.3">
      <c r="A221" s="8" t="s">
        <v>12</v>
      </c>
      <c r="B221" s="12">
        <v>13.1</v>
      </c>
    </row>
    <row r="222" spans="1:2" x14ac:dyDescent="0.3">
      <c r="A222" s="8" t="s">
        <v>16</v>
      </c>
      <c r="B222" s="12">
        <v>13.3</v>
      </c>
    </row>
    <row r="223" spans="1:2" x14ac:dyDescent="0.3">
      <c r="A223" s="8" t="s">
        <v>80</v>
      </c>
      <c r="B223" s="12">
        <v>13.3</v>
      </c>
    </row>
    <row r="224" spans="1:2" x14ac:dyDescent="0.3">
      <c r="A224" s="8" t="s">
        <v>66</v>
      </c>
      <c r="B224" s="12">
        <v>13.6</v>
      </c>
    </row>
    <row r="225" spans="1:2" x14ac:dyDescent="0.3">
      <c r="A225" s="8" t="s">
        <v>275</v>
      </c>
      <c r="B225" s="12">
        <v>13.8</v>
      </c>
    </row>
    <row r="226" spans="1:2" x14ac:dyDescent="0.3">
      <c r="A226" s="8" t="s">
        <v>276</v>
      </c>
      <c r="B226" s="12">
        <v>14.6</v>
      </c>
    </row>
    <row r="227" spans="1:2" x14ac:dyDescent="0.3">
      <c r="A227" s="8" t="s">
        <v>34</v>
      </c>
      <c r="B227" s="12">
        <v>14.6</v>
      </c>
    </row>
    <row r="228" spans="1:2" x14ac:dyDescent="0.3">
      <c r="A228" s="8" t="s">
        <v>15</v>
      </c>
      <c r="B228" s="12">
        <v>14.7</v>
      </c>
    </row>
    <row r="229" spans="1:2" x14ac:dyDescent="0.3">
      <c r="A229" s="8" t="s">
        <v>21</v>
      </c>
      <c r="B229" s="12">
        <v>14.7</v>
      </c>
    </row>
    <row r="230" spans="1:2" x14ac:dyDescent="0.3">
      <c r="A230" s="8" t="s">
        <v>18</v>
      </c>
      <c r="B230" s="12">
        <v>16.3</v>
      </c>
    </row>
    <row r="231" spans="1:2" x14ac:dyDescent="0.3">
      <c r="A231" s="8" t="s">
        <v>39</v>
      </c>
      <c r="B231" s="12">
        <v>16.600000000000001</v>
      </c>
    </row>
    <row r="232" spans="1:2" x14ac:dyDescent="0.3">
      <c r="A232" s="8" t="s">
        <v>47</v>
      </c>
      <c r="B232" s="12">
        <v>17.100000000000001</v>
      </c>
    </row>
    <row r="233" spans="1:2" x14ac:dyDescent="0.3">
      <c r="A233" s="8" t="s">
        <v>44</v>
      </c>
      <c r="B233" s="12">
        <v>17.3</v>
      </c>
    </row>
    <row r="234" spans="1:2" x14ac:dyDescent="0.3">
      <c r="A234" s="8" t="s">
        <v>46</v>
      </c>
      <c r="B234" s="12">
        <v>17.600000000000001</v>
      </c>
    </row>
    <row r="235" spans="1:2" x14ac:dyDescent="0.3">
      <c r="A235" s="8" t="s">
        <v>27</v>
      </c>
      <c r="B235" s="12">
        <v>17.7</v>
      </c>
    </row>
    <row r="236" spans="1:2" x14ac:dyDescent="0.3">
      <c r="A236" s="8" t="s">
        <v>57</v>
      </c>
      <c r="B236" s="12">
        <v>18.600000000000001</v>
      </c>
    </row>
    <row r="237" spans="1:2" x14ac:dyDescent="0.3">
      <c r="A237" s="8" t="s">
        <v>45</v>
      </c>
      <c r="B237" s="12">
        <v>19.100000000000001</v>
      </c>
    </row>
    <row r="238" spans="1:2" x14ac:dyDescent="0.3">
      <c r="A238" s="8" t="s">
        <v>51</v>
      </c>
      <c r="B238" s="12">
        <v>25.9</v>
      </c>
    </row>
    <row r="239" spans="1:2" x14ac:dyDescent="0.3">
      <c r="A239" s="8" t="s">
        <v>67</v>
      </c>
      <c r="B239" s="12">
        <v>29.9</v>
      </c>
    </row>
    <row r="240" spans="1:2" x14ac:dyDescent="0.3">
      <c r="A240" s="8" t="s">
        <v>198</v>
      </c>
      <c r="B240" s="12"/>
    </row>
    <row r="241" spans="1:2" x14ac:dyDescent="0.3">
      <c r="A241" s="8" t="s">
        <v>213</v>
      </c>
      <c r="B241" s="12"/>
    </row>
    <row r="242" spans="1:2" x14ac:dyDescent="0.3">
      <c r="A242" s="8" t="s">
        <v>137</v>
      </c>
      <c r="B242" s="12"/>
    </row>
    <row r="243" spans="1:2" x14ac:dyDescent="0.3">
      <c r="A243" s="8" t="s">
        <v>48</v>
      </c>
      <c r="B243" s="12"/>
    </row>
    <row r="244" spans="1:2" x14ac:dyDescent="0.3">
      <c r="A244" s="8" t="s">
        <v>184</v>
      </c>
      <c r="B244" s="12"/>
    </row>
    <row r="245" spans="1:2" x14ac:dyDescent="0.3">
      <c r="A245" s="202" t="s">
        <v>248</v>
      </c>
      <c r="B245" s="202"/>
    </row>
    <row r="247" spans="1:2" x14ac:dyDescent="0.3">
      <c r="A247" s="198" t="s">
        <v>0</v>
      </c>
    </row>
  </sheetData>
  <mergeCells count="1">
    <mergeCell ref="A245:B245"/>
  </mergeCells>
  <hyperlinks>
    <hyperlink ref="A247" location="OBSAH!A1" display="OBSAH" xr:uid="{A72104A0-8936-4D10-99FC-271DD5E49EE3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33984-2FB2-4CEA-9DA9-B3CC921463C2}">
  <sheetPr>
    <tabColor theme="9" tint="0.39997558519241921"/>
  </sheetPr>
  <dimension ref="A2:G17"/>
  <sheetViews>
    <sheetView workbookViewId="0">
      <selection activeCell="A2" sqref="A2"/>
    </sheetView>
  </sheetViews>
  <sheetFormatPr defaultColWidth="8.7265625" defaultRowHeight="14" x14ac:dyDescent="0.3"/>
  <cols>
    <col min="1" max="1" width="12.1796875" style="1" customWidth="1"/>
    <col min="2" max="2" width="17.453125" style="1" customWidth="1"/>
    <col min="3" max="3" width="13.81640625" style="1" customWidth="1"/>
    <col min="4" max="4" width="17" style="1" customWidth="1"/>
    <col min="5" max="5" width="11.453125" style="1" customWidth="1"/>
    <col min="6" max="6" width="10.54296875" style="1" customWidth="1"/>
    <col min="7" max="7" width="11.1796875" style="1" customWidth="1"/>
    <col min="8" max="16384" width="8.7265625" style="1"/>
  </cols>
  <sheetData>
    <row r="2" spans="1:7" x14ac:dyDescent="0.3">
      <c r="A2" s="2" t="s">
        <v>456</v>
      </c>
    </row>
    <row r="3" spans="1:7" ht="14.5" thickBot="1" x14ac:dyDescent="0.35">
      <c r="A3" s="2"/>
    </row>
    <row r="4" spans="1:7" s="14" customFormat="1" ht="28.5" thickBot="1" x14ac:dyDescent="0.35">
      <c r="A4" s="125" t="s">
        <v>491</v>
      </c>
      <c r="B4" s="126" t="s">
        <v>557</v>
      </c>
      <c r="C4" s="126" t="s">
        <v>558</v>
      </c>
      <c r="D4" s="126" t="s">
        <v>559</v>
      </c>
      <c r="E4" s="126" t="s">
        <v>560</v>
      </c>
      <c r="F4" s="126" t="s">
        <v>561</v>
      </c>
      <c r="G4" s="126" t="s">
        <v>562</v>
      </c>
    </row>
    <row r="5" spans="1:7" ht="14.5" thickBot="1" x14ac:dyDescent="0.35">
      <c r="A5" s="127" t="s">
        <v>498</v>
      </c>
      <c r="B5" s="128">
        <v>69337389.5</v>
      </c>
      <c r="C5" s="129">
        <f>B5/$B$15</f>
        <v>4.6552410412127997E-3</v>
      </c>
      <c r="D5" s="128">
        <v>75892681</v>
      </c>
      <c r="E5" s="129">
        <f>B5/D5</f>
        <v>0.91362419387977611</v>
      </c>
      <c r="F5" s="128">
        <v>55</v>
      </c>
      <c r="G5" s="129">
        <f>F5/$F$15</f>
        <v>3.5132545512615776E-3</v>
      </c>
    </row>
    <row r="6" spans="1:7" ht="14.5" thickBot="1" x14ac:dyDescent="0.35">
      <c r="A6" s="130" t="s">
        <v>499</v>
      </c>
      <c r="B6" s="131">
        <v>89497491.400000006</v>
      </c>
      <c r="C6" s="132">
        <f t="shared" ref="C6:C15" si="0">B6/$B$15</f>
        <v>6.0087695550013398E-3</v>
      </c>
      <c r="D6" s="131">
        <v>90139463</v>
      </c>
      <c r="E6" s="132">
        <f>B6/D6</f>
        <v>0.99287801836582945</v>
      </c>
      <c r="F6" s="131">
        <v>182</v>
      </c>
      <c r="G6" s="132">
        <f t="shared" ref="G6:G15" si="1">F6/$F$15</f>
        <v>1.1625678696901948E-2</v>
      </c>
    </row>
    <row r="7" spans="1:7" ht="14.5" thickBot="1" x14ac:dyDescent="0.35">
      <c r="A7" s="127" t="s">
        <v>500</v>
      </c>
      <c r="B7" s="128">
        <v>34012380.700000003</v>
      </c>
      <c r="C7" s="129">
        <f t="shared" si="0"/>
        <v>2.2835562700841824E-3</v>
      </c>
      <c r="D7" s="128">
        <v>39392594</v>
      </c>
      <c r="E7" s="129">
        <f t="shared" ref="E7:E15" si="2">B7/D7</f>
        <v>0.86342069019369483</v>
      </c>
      <c r="F7" s="128">
        <v>203</v>
      </c>
      <c r="G7" s="129">
        <f t="shared" si="1"/>
        <v>1.2967103161929096E-2</v>
      </c>
    </row>
    <row r="8" spans="1:7" ht="14.5" thickBot="1" x14ac:dyDescent="0.35">
      <c r="A8" s="130" t="s">
        <v>501</v>
      </c>
      <c r="B8" s="131">
        <v>351942961.30000001</v>
      </c>
      <c r="C8" s="132">
        <f t="shared" si="0"/>
        <v>2.3629088568581428E-2</v>
      </c>
      <c r="D8" s="131">
        <v>354655437</v>
      </c>
      <c r="E8" s="132">
        <f t="shared" si="2"/>
        <v>0.99235180003739798</v>
      </c>
      <c r="F8" s="131">
        <v>176</v>
      </c>
      <c r="G8" s="132">
        <f t="shared" si="1"/>
        <v>1.1242414564037049E-2</v>
      </c>
    </row>
    <row r="9" spans="1:7" ht="14.5" thickBot="1" x14ac:dyDescent="0.35">
      <c r="A9" s="127" t="s">
        <v>502</v>
      </c>
      <c r="B9" s="128">
        <v>2173653816.5</v>
      </c>
      <c r="C9" s="129">
        <f t="shared" si="0"/>
        <v>0.14593688237945035</v>
      </c>
      <c r="D9" s="128">
        <v>1935724762</v>
      </c>
      <c r="E9" s="129">
        <f t="shared" si="2"/>
        <v>1.122914713481358</v>
      </c>
      <c r="F9" s="128">
        <v>4509</v>
      </c>
      <c r="G9" s="129">
        <f t="shared" si="1"/>
        <v>0.28802299584797192</v>
      </c>
    </row>
    <row r="10" spans="1:7" ht="14.5" thickBot="1" x14ac:dyDescent="0.35">
      <c r="A10" s="130" t="s">
        <v>503</v>
      </c>
      <c r="B10" s="131">
        <v>2812803289.9000001</v>
      </c>
      <c r="C10" s="132">
        <f t="shared" si="0"/>
        <v>0.18884872087664714</v>
      </c>
      <c r="D10" s="131">
        <v>2832531290</v>
      </c>
      <c r="E10" s="132">
        <f t="shared" si="2"/>
        <v>0.99303520488206154</v>
      </c>
      <c r="F10" s="131">
        <v>3229</v>
      </c>
      <c r="G10" s="132">
        <f t="shared" si="1"/>
        <v>0.20625998083679337</v>
      </c>
    </row>
    <row r="11" spans="1:7" ht="14.5" thickBot="1" x14ac:dyDescent="0.35">
      <c r="A11" s="127" t="s">
        <v>504</v>
      </c>
      <c r="B11" s="128">
        <v>2917313215.8000002</v>
      </c>
      <c r="C11" s="129">
        <f t="shared" si="0"/>
        <v>0.19586540984881834</v>
      </c>
      <c r="D11" s="128">
        <v>2996457169</v>
      </c>
      <c r="E11" s="129">
        <f t="shared" si="2"/>
        <v>0.97358749058094751</v>
      </c>
      <c r="F11" s="128">
        <v>4148</v>
      </c>
      <c r="G11" s="129">
        <f t="shared" si="1"/>
        <v>0.26496327052060042</v>
      </c>
    </row>
    <row r="12" spans="1:7" ht="14.5" thickBot="1" x14ac:dyDescent="0.35">
      <c r="A12" s="130" t="s">
        <v>505</v>
      </c>
      <c r="B12" s="131">
        <v>4589505.0999999996</v>
      </c>
      <c r="C12" s="132">
        <f t="shared" si="0"/>
        <v>3.0813465367592838E-4</v>
      </c>
      <c r="D12" s="131">
        <v>7736596</v>
      </c>
      <c r="E12" s="132">
        <f t="shared" si="2"/>
        <v>0.5932202095081609</v>
      </c>
      <c r="F12" s="131">
        <v>42</v>
      </c>
      <c r="G12" s="132">
        <f t="shared" si="1"/>
        <v>2.6828489300542956E-3</v>
      </c>
    </row>
    <row r="13" spans="1:7" ht="14.5" thickBot="1" x14ac:dyDescent="0.35">
      <c r="A13" s="127" t="s">
        <v>506</v>
      </c>
      <c r="B13" s="128">
        <v>161329315.59999999</v>
      </c>
      <c r="C13" s="129">
        <f t="shared" si="0"/>
        <v>1.083148437729823E-2</v>
      </c>
      <c r="D13" s="128">
        <v>159071912</v>
      </c>
      <c r="E13" s="129">
        <f t="shared" si="2"/>
        <v>1.0141910886190895</v>
      </c>
      <c r="F13" s="128">
        <v>286</v>
      </c>
      <c r="G13" s="129">
        <f t="shared" si="1"/>
        <v>1.8268923666560206E-2</v>
      </c>
    </row>
    <row r="14" spans="1:7" ht="14.5" thickBot="1" x14ac:dyDescent="0.35">
      <c r="A14" s="130" t="s">
        <v>507</v>
      </c>
      <c r="B14" s="131">
        <v>6279999542.1999998</v>
      </c>
      <c r="C14" s="132">
        <f t="shared" si="0"/>
        <v>0.42163271242923028</v>
      </c>
      <c r="D14" s="131">
        <v>6009937611</v>
      </c>
      <c r="E14" s="132">
        <f t="shared" si="2"/>
        <v>1.0449358959576727</v>
      </c>
      <c r="F14" s="131">
        <v>2825</v>
      </c>
      <c r="G14" s="132">
        <f t="shared" si="1"/>
        <v>0.18045352922389013</v>
      </c>
    </row>
    <row r="15" spans="1:7" ht="14.5" thickBot="1" x14ac:dyDescent="0.35">
      <c r="A15" s="127" t="s">
        <v>563</v>
      </c>
      <c r="B15" s="133">
        <v>14894478908</v>
      </c>
      <c r="C15" s="134">
        <f t="shared" si="0"/>
        <v>1</v>
      </c>
      <c r="D15" s="133">
        <v>14501539515</v>
      </c>
      <c r="E15" s="133">
        <f t="shared" si="2"/>
        <v>1.0270963915654303</v>
      </c>
      <c r="F15" s="133">
        <v>15655</v>
      </c>
      <c r="G15" s="134">
        <f t="shared" si="1"/>
        <v>1</v>
      </c>
    </row>
    <row r="16" spans="1:7" x14ac:dyDescent="0.3">
      <c r="G16" s="85" t="s">
        <v>509</v>
      </c>
    </row>
    <row r="17" spans="1:1" x14ac:dyDescent="0.3">
      <c r="A17" s="198" t="s">
        <v>0</v>
      </c>
    </row>
  </sheetData>
  <hyperlinks>
    <hyperlink ref="A17" location="OBSAH!A1" display="OBSAH" xr:uid="{0D59021F-5046-4E16-8074-8BF6E1EDC0C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0756-96A0-41A9-B9BA-FE4780E0A2C5}">
  <sheetPr>
    <tabColor theme="9" tint="0.39997558519241921"/>
  </sheetPr>
  <dimension ref="A2:D19"/>
  <sheetViews>
    <sheetView workbookViewId="0">
      <selection activeCell="A19" sqref="A19"/>
    </sheetView>
  </sheetViews>
  <sheetFormatPr defaultColWidth="8.7265625" defaultRowHeight="14.5" x14ac:dyDescent="0.35"/>
  <cols>
    <col min="1" max="1" width="71.54296875" customWidth="1"/>
    <col min="2" max="2" width="14.54296875" customWidth="1"/>
    <col min="3" max="3" width="15.453125" customWidth="1"/>
    <col min="4" max="4" width="11.81640625" customWidth="1"/>
  </cols>
  <sheetData>
    <row r="2" spans="1:4" x14ac:dyDescent="0.35">
      <c r="A2" s="2" t="s">
        <v>468</v>
      </c>
    </row>
    <row r="3" spans="1:4" ht="15" thickBot="1" x14ac:dyDescent="0.4">
      <c r="A3" s="2"/>
    </row>
    <row r="4" spans="1:4" ht="15" thickBot="1" x14ac:dyDescent="0.4">
      <c r="A4" s="64" t="s">
        <v>632</v>
      </c>
      <c r="B4" s="64" t="s">
        <v>633</v>
      </c>
      <c r="C4" s="64" t="s">
        <v>634</v>
      </c>
      <c r="D4" s="64" t="s">
        <v>635</v>
      </c>
    </row>
    <row r="5" spans="1:4" ht="15" thickBot="1" x14ac:dyDescent="0.4">
      <c r="A5" s="65" t="s">
        <v>636</v>
      </c>
      <c r="B5" s="66">
        <v>2545.3000000000002</v>
      </c>
      <c r="C5" s="66">
        <v>2487.9</v>
      </c>
      <c r="D5" s="67">
        <f>C5/B5</f>
        <v>0.97744863080972766</v>
      </c>
    </row>
    <row r="6" spans="1:4" ht="28.5" thickBot="1" x14ac:dyDescent="0.4">
      <c r="A6" s="68" t="s">
        <v>637</v>
      </c>
      <c r="B6" s="69">
        <v>654.79999999999995</v>
      </c>
      <c r="C6" s="69">
        <v>652</v>
      </c>
      <c r="D6" s="67">
        <f t="shared" ref="D6:D16" si="0">C6/B6</f>
        <v>0.99572388515577281</v>
      </c>
    </row>
    <row r="7" spans="1:4" ht="28.5" thickBot="1" x14ac:dyDescent="0.4">
      <c r="A7" s="70" t="s">
        <v>638</v>
      </c>
      <c r="B7" s="71">
        <v>45.5</v>
      </c>
      <c r="C7" s="71">
        <v>45.6</v>
      </c>
      <c r="D7" s="67">
        <f t="shared" si="0"/>
        <v>1.0021978021978022</v>
      </c>
    </row>
    <row r="8" spans="1:4" ht="15" thickBot="1" x14ac:dyDescent="0.4">
      <c r="A8" s="68" t="s">
        <v>639</v>
      </c>
      <c r="B8" s="72">
        <v>406380</v>
      </c>
      <c r="C8" s="72">
        <v>554104</v>
      </c>
      <c r="D8" s="67">
        <f t="shared" si="0"/>
        <v>1.3635119838574734</v>
      </c>
    </row>
    <row r="9" spans="1:4" ht="15" thickBot="1" x14ac:dyDescent="0.4">
      <c r="A9" s="70" t="s">
        <v>640</v>
      </c>
      <c r="B9" s="71">
        <v>4</v>
      </c>
      <c r="C9" s="71">
        <v>4</v>
      </c>
      <c r="D9" s="67">
        <f t="shared" si="0"/>
        <v>1</v>
      </c>
    </row>
    <row r="10" spans="1:4" ht="15" thickBot="1" x14ac:dyDescent="0.4">
      <c r="A10" s="68" t="s">
        <v>641</v>
      </c>
      <c r="B10" s="69">
        <v>145</v>
      </c>
      <c r="C10" s="69">
        <v>158</v>
      </c>
      <c r="D10" s="67">
        <f t="shared" si="0"/>
        <v>1.0896551724137931</v>
      </c>
    </row>
    <row r="11" spans="1:4" ht="28.5" thickBot="1" x14ac:dyDescent="0.4">
      <c r="A11" s="70" t="s">
        <v>642</v>
      </c>
      <c r="B11" s="71">
        <v>459</v>
      </c>
      <c r="C11" s="71">
        <v>501</v>
      </c>
      <c r="D11" s="67">
        <f t="shared" si="0"/>
        <v>1.0915032679738561</v>
      </c>
    </row>
    <row r="12" spans="1:4" ht="15" thickBot="1" x14ac:dyDescent="0.4">
      <c r="A12" s="68" t="s">
        <v>643</v>
      </c>
      <c r="B12" s="69">
        <v>7</v>
      </c>
      <c r="C12" s="69">
        <v>7</v>
      </c>
      <c r="D12" s="67">
        <f t="shared" si="0"/>
        <v>1</v>
      </c>
    </row>
    <row r="13" spans="1:4" ht="15" thickBot="1" x14ac:dyDescent="0.4">
      <c r="A13" s="70" t="s">
        <v>644</v>
      </c>
      <c r="B13" s="71">
        <v>836</v>
      </c>
      <c r="C13" s="71">
        <v>634</v>
      </c>
      <c r="D13" s="67">
        <f t="shared" si="0"/>
        <v>0.75837320574162681</v>
      </c>
    </row>
    <row r="14" spans="1:4" ht="15" thickBot="1" x14ac:dyDescent="0.4">
      <c r="A14" s="68" t="s">
        <v>645</v>
      </c>
      <c r="B14" s="72">
        <v>2169</v>
      </c>
      <c r="C14" s="72">
        <v>3075</v>
      </c>
      <c r="D14" s="67">
        <f t="shared" si="0"/>
        <v>1.417704011065007</v>
      </c>
    </row>
    <row r="15" spans="1:4" ht="15" thickBot="1" x14ac:dyDescent="0.4">
      <c r="A15" s="70" t="s">
        <v>646</v>
      </c>
      <c r="B15" s="73">
        <v>35517</v>
      </c>
      <c r="C15" s="73">
        <v>33371</v>
      </c>
      <c r="D15" s="67">
        <f t="shared" si="0"/>
        <v>0.93957823014331165</v>
      </c>
    </row>
    <row r="16" spans="1:4" ht="15" thickBot="1" x14ac:dyDescent="0.4">
      <c r="A16" s="68" t="s">
        <v>647</v>
      </c>
      <c r="B16" s="72">
        <v>14957</v>
      </c>
      <c r="C16" s="72">
        <v>49227</v>
      </c>
      <c r="D16" s="67">
        <f t="shared" si="0"/>
        <v>3.2912348733034698</v>
      </c>
    </row>
    <row r="17" spans="1:4" ht="42.5" thickBot="1" x14ac:dyDescent="0.4">
      <c r="A17" s="70" t="s">
        <v>648</v>
      </c>
      <c r="B17" s="73">
        <v>1203</v>
      </c>
      <c r="C17" s="73">
        <v>1182</v>
      </c>
      <c r="D17" s="74">
        <v>0.98299999999999998</v>
      </c>
    </row>
    <row r="18" spans="1:4" x14ac:dyDescent="0.35">
      <c r="D18" s="75" t="s">
        <v>509</v>
      </c>
    </row>
    <row r="19" spans="1:4" x14ac:dyDescent="0.35">
      <c r="A19" s="198" t="s">
        <v>0</v>
      </c>
    </row>
  </sheetData>
  <hyperlinks>
    <hyperlink ref="A19" location="OBSAH!A1" display="OBSAH" xr:uid="{ADAE5D00-9180-4870-9752-3E31F4DF9CB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25F2-C696-4390-9734-C37D09D8A4DC}">
  <sheetPr>
    <tabColor theme="0" tint="-0.249977111117893"/>
  </sheetPr>
  <dimension ref="A1:H43"/>
  <sheetViews>
    <sheetView zoomScaleNormal="100" workbookViewId="0">
      <pane xSplit="2" ySplit="4" topLeftCell="C26" activePane="bottomRight" state="frozen"/>
      <selection pane="topRight"/>
      <selection pane="bottomLeft"/>
      <selection pane="bottomRight" activeCell="A43" sqref="A43"/>
    </sheetView>
  </sheetViews>
  <sheetFormatPr defaultRowHeight="14.5" x14ac:dyDescent="0.35"/>
  <cols>
    <col min="1" max="1" width="30.1796875" style="209" customWidth="1"/>
    <col min="2" max="2" width="14" style="209" customWidth="1"/>
    <col min="3" max="3" width="9.453125" style="209" customWidth="1"/>
    <col min="4" max="4" width="8.7265625" style="209"/>
    <col min="5" max="5" width="22.1796875" style="209" customWidth="1"/>
    <col min="6" max="16384" width="8.7265625" style="209"/>
  </cols>
  <sheetData>
    <row r="1" spans="1:5" x14ac:dyDescent="0.35">
      <c r="A1" s="207"/>
      <c r="B1" s="208"/>
      <c r="C1" s="208"/>
      <c r="D1" s="208"/>
      <c r="E1" s="208"/>
    </row>
    <row r="2" spans="1:5" x14ac:dyDescent="0.35">
      <c r="A2" s="207" t="s">
        <v>683</v>
      </c>
      <c r="B2" s="208"/>
      <c r="C2" s="208"/>
      <c r="D2" s="208"/>
      <c r="E2" s="208"/>
    </row>
    <row r="3" spans="1:5" x14ac:dyDescent="0.35">
      <c r="A3" s="207"/>
      <c r="B3" s="208"/>
      <c r="C3" s="208"/>
      <c r="D3" s="208"/>
      <c r="E3" s="208"/>
    </row>
    <row r="4" spans="1:5" s="212" customFormat="1" ht="22.5" customHeight="1" x14ac:dyDescent="0.35">
      <c r="A4" s="210" t="s">
        <v>684</v>
      </c>
      <c r="B4" s="210" t="s">
        <v>685</v>
      </c>
      <c r="C4" s="211">
        <v>2016</v>
      </c>
    </row>
    <row r="5" spans="1:5" x14ac:dyDescent="0.35">
      <c r="A5" s="213" t="s">
        <v>686</v>
      </c>
      <c r="B5" s="214" t="s">
        <v>687</v>
      </c>
      <c r="C5" s="214">
        <v>110.6</v>
      </c>
    </row>
    <row r="6" spans="1:5" x14ac:dyDescent="0.35">
      <c r="A6" s="215" t="s">
        <v>688</v>
      </c>
      <c r="B6" s="209" t="s">
        <v>689</v>
      </c>
      <c r="C6" s="209">
        <v>110.6</v>
      </c>
    </row>
    <row r="7" spans="1:5" x14ac:dyDescent="0.35">
      <c r="A7" s="215" t="s">
        <v>94</v>
      </c>
      <c r="B7" s="209" t="s">
        <v>690</v>
      </c>
      <c r="C7" s="209">
        <v>89.1</v>
      </c>
    </row>
    <row r="8" spans="1:5" x14ac:dyDescent="0.35">
      <c r="A8" s="215" t="s">
        <v>42</v>
      </c>
      <c r="B8" s="209" t="s">
        <v>691</v>
      </c>
      <c r="C8" s="209">
        <v>80.7</v>
      </c>
    </row>
    <row r="9" spans="1:5" x14ac:dyDescent="0.35">
      <c r="A9" s="215" t="s">
        <v>84</v>
      </c>
      <c r="B9" s="209" t="s">
        <v>692</v>
      </c>
      <c r="C9" s="209">
        <v>91.8</v>
      </c>
    </row>
    <row r="10" spans="1:5" x14ac:dyDescent="0.35">
      <c r="A10" s="215" t="s">
        <v>113</v>
      </c>
      <c r="B10" s="209" t="s">
        <v>693</v>
      </c>
      <c r="C10" s="209">
        <v>96.3</v>
      </c>
    </row>
    <row r="11" spans="1:5" x14ac:dyDescent="0.35">
      <c r="A11" s="215" t="s">
        <v>253</v>
      </c>
      <c r="B11" s="209" t="s">
        <v>694</v>
      </c>
      <c r="C11" s="209">
        <v>89.1</v>
      </c>
    </row>
    <row r="12" spans="1:5" x14ac:dyDescent="0.35">
      <c r="A12" s="216" t="s">
        <v>79</v>
      </c>
      <c r="B12" s="217" t="s">
        <v>695</v>
      </c>
      <c r="C12" s="217">
        <v>88</v>
      </c>
    </row>
    <row r="13" spans="1:5" x14ac:dyDescent="0.35">
      <c r="A13" s="213" t="s">
        <v>233</v>
      </c>
      <c r="B13" s="214" t="s">
        <v>696</v>
      </c>
      <c r="C13" s="209">
        <v>93.5</v>
      </c>
    </row>
    <row r="14" spans="1:5" x14ac:dyDescent="0.35">
      <c r="A14" s="215" t="s">
        <v>43</v>
      </c>
      <c r="B14" s="209" t="s">
        <v>697</v>
      </c>
      <c r="C14" s="209">
        <v>93.5</v>
      </c>
    </row>
    <row r="15" spans="1:5" x14ac:dyDescent="0.35">
      <c r="A15" s="215" t="s">
        <v>70</v>
      </c>
      <c r="B15" s="209" t="s">
        <v>698</v>
      </c>
      <c r="C15" s="209">
        <v>72.2</v>
      </c>
    </row>
    <row r="16" spans="1:5" x14ac:dyDescent="0.35">
      <c r="A16" s="215" t="s">
        <v>65</v>
      </c>
      <c r="B16" s="209" t="s">
        <v>699</v>
      </c>
      <c r="C16" s="209">
        <v>72.3</v>
      </c>
    </row>
    <row r="17" spans="1:8" x14ac:dyDescent="0.35">
      <c r="A17" s="215" t="s">
        <v>22</v>
      </c>
      <c r="B17" s="209" t="s">
        <v>700</v>
      </c>
      <c r="C17" s="209">
        <v>65.5</v>
      </c>
    </row>
    <row r="18" spans="1:8" x14ac:dyDescent="0.35">
      <c r="A18" s="215" t="s">
        <v>25</v>
      </c>
      <c r="B18" s="209" t="s">
        <v>701</v>
      </c>
      <c r="C18" s="209">
        <v>62.3</v>
      </c>
    </row>
    <row r="19" spans="1:8" x14ac:dyDescent="0.35">
      <c r="A19" s="215" t="s">
        <v>19</v>
      </c>
      <c r="B19" s="209" t="s">
        <v>702</v>
      </c>
      <c r="C19" s="209">
        <v>61</v>
      </c>
    </row>
    <row r="20" spans="1:8" x14ac:dyDescent="0.35">
      <c r="A20" s="216" t="s">
        <v>29</v>
      </c>
      <c r="B20" s="217" t="s">
        <v>703</v>
      </c>
      <c r="C20" s="217">
        <v>65.3</v>
      </c>
    </row>
    <row r="21" spans="1:8" x14ac:dyDescent="0.35">
      <c r="A21" s="215" t="s">
        <v>252</v>
      </c>
      <c r="B21" s="209" t="s">
        <v>704</v>
      </c>
      <c r="C21" s="209">
        <v>82.2</v>
      </c>
      <c r="G21" s="218"/>
      <c r="H21" s="219"/>
    </row>
    <row r="22" spans="1:8" x14ac:dyDescent="0.35">
      <c r="A22" s="215" t="s">
        <v>251</v>
      </c>
      <c r="B22" s="209" t="s">
        <v>705</v>
      </c>
      <c r="C22" s="209">
        <v>82.7</v>
      </c>
      <c r="G22" s="218"/>
      <c r="H22" s="219"/>
    </row>
    <row r="23" spans="1:8" x14ac:dyDescent="0.35">
      <c r="A23" s="215" t="s">
        <v>109</v>
      </c>
      <c r="B23" s="209" t="s">
        <v>706</v>
      </c>
      <c r="C23" s="209">
        <v>74.7</v>
      </c>
      <c r="G23" s="218"/>
      <c r="H23" s="219"/>
    </row>
    <row r="24" spans="1:8" x14ac:dyDescent="0.35">
      <c r="A24" s="215" t="s">
        <v>55</v>
      </c>
      <c r="B24" s="209" t="s">
        <v>707</v>
      </c>
      <c r="C24" s="209">
        <v>73.2</v>
      </c>
      <c r="G24" s="218"/>
      <c r="H24" s="219"/>
    </row>
    <row r="25" spans="1:8" x14ac:dyDescent="0.35">
      <c r="A25" s="215" t="s">
        <v>48</v>
      </c>
      <c r="B25" s="209" t="s">
        <v>708</v>
      </c>
      <c r="C25" s="209">
        <v>72.3</v>
      </c>
      <c r="G25" s="218"/>
      <c r="H25" s="219"/>
    </row>
    <row r="26" spans="1:8" x14ac:dyDescent="0.35">
      <c r="A26" s="215" t="s">
        <v>256</v>
      </c>
      <c r="B26" s="209" t="s">
        <v>709</v>
      </c>
      <c r="C26" s="209">
        <v>80.400000000000006</v>
      </c>
      <c r="G26" s="218"/>
      <c r="H26" s="219"/>
    </row>
    <row r="27" spans="1:8" x14ac:dyDescent="0.35">
      <c r="A27" s="215" t="s">
        <v>49</v>
      </c>
      <c r="B27" s="209" t="s">
        <v>710</v>
      </c>
      <c r="C27" s="209">
        <v>69.5</v>
      </c>
      <c r="G27" s="218"/>
      <c r="H27" s="219"/>
    </row>
    <row r="28" spans="1:8" x14ac:dyDescent="0.35">
      <c r="A28" s="215" t="s">
        <v>259</v>
      </c>
      <c r="B28" s="209" t="s">
        <v>711</v>
      </c>
      <c r="C28" s="209">
        <v>69.5</v>
      </c>
      <c r="G28" s="218"/>
      <c r="H28" s="219"/>
    </row>
    <row r="29" spans="1:8" x14ac:dyDescent="0.35">
      <c r="A29" s="215" t="s">
        <v>255</v>
      </c>
      <c r="B29" s="209" t="s">
        <v>712</v>
      </c>
      <c r="C29" s="209">
        <v>69.3</v>
      </c>
      <c r="G29" s="218"/>
      <c r="H29" s="219"/>
    </row>
    <row r="30" spans="1:8" x14ac:dyDescent="0.35">
      <c r="A30" s="215" t="s">
        <v>86</v>
      </c>
      <c r="B30" s="209" t="s">
        <v>713</v>
      </c>
      <c r="C30" s="209">
        <v>79.3</v>
      </c>
      <c r="G30" s="218"/>
      <c r="H30" s="219"/>
    </row>
    <row r="31" spans="1:8" x14ac:dyDescent="0.35">
      <c r="A31" s="215" t="s">
        <v>257</v>
      </c>
      <c r="B31" s="209" t="s">
        <v>714</v>
      </c>
      <c r="C31" s="209">
        <v>77.8</v>
      </c>
      <c r="G31" s="218"/>
      <c r="H31" s="219"/>
    </row>
    <row r="32" spans="1:8" x14ac:dyDescent="0.35">
      <c r="A32" s="215" t="s">
        <v>258</v>
      </c>
      <c r="B32" s="209" t="s">
        <v>715</v>
      </c>
      <c r="C32" s="209">
        <v>71.7</v>
      </c>
      <c r="G32" s="218"/>
      <c r="H32" s="219"/>
    </row>
    <row r="33" spans="1:8" x14ac:dyDescent="0.35">
      <c r="A33" s="215" t="s">
        <v>26</v>
      </c>
      <c r="B33" s="209" t="s">
        <v>716</v>
      </c>
      <c r="C33" s="209">
        <v>72.3</v>
      </c>
      <c r="G33" s="218"/>
      <c r="H33" s="219"/>
    </row>
    <row r="34" spans="1:8" x14ac:dyDescent="0.35">
      <c r="A34" s="215" t="s">
        <v>28</v>
      </c>
      <c r="B34" s="209" t="s">
        <v>717</v>
      </c>
      <c r="C34" s="209">
        <v>70.099999999999994</v>
      </c>
      <c r="G34" s="218"/>
      <c r="H34" s="219"/>
    </row>
    <row r="35" spans="1:8" x14ac:dyDescent="0.35">
      <c r="A35" s="215" t="s">
        <v>35</v>
      </c>
      <c r="B35" s="209" t="s">
        <v>718</v>
      </c>
      <c r="C35" s="209">
        <v>67.7</v>
      </c>
      <c r="G35" s="218"/>
      <c r="H35" s="219"/>
    </row>
    <row r="36" spans="1:8" x14ac:dyDescent="0.35">
      <c r="A36" s="215" t="s">
        <v>250</v>
      </c>
      <c r="B36" s="209" t="s">
        <v>719</v>
      </c>
      <c r="C36" s="209">
        <v>92.3</v>
      </c>
      <c r="G36" s="218"/>
      <c r="H36" s="219"/>
    </row>
    <row r="37" spans="1:8" x14ac:dyDescent="0.35">
      <c r="A37" s="216" t="s">
        <v>64</v>
      </c>
      <c r="B37" s="217" t="s">
        <v>720</v>
      </c>
      <c r="C37" s="217">
        <v>92.3</v>
      </c>
    </row>
    <row r="38" spans="1:8" x14ac:dyDescent="0.35">
      <c r="A38" s="220" t="s">
        <v>229</v>
      </c>
      <c r="B38" s="209" t="s">
        <v>721</v>
      </c>
      <c r="C38" s="209">
        <v>108.6</v>
      </c>
    </row>
    <row r="39" spans="1:8" x14ac:dyDescent="0.35">
      <c r="A39" s="220" t="s">
        <v>53</v>
      </c>
      <c r="B39" s="209" t="s">
        <v>722</v>
      </c>
      <c r="C39" s="209">
        <v>75.3</v>
      </c>
    </row>
    <row r="40" spans="1:8" x14ac:dyDescent="0.35">
      <c r="A40" s="220" t="s">
        <v>38</v>
      </c>
      <c r="B40" s="209" t="s">
        <v>723</v>
      </c>
      <c r="C40" s="209">
        <v>73.5</v>
      </c>
    </row>
    <row r="41" spans="1:8" x14ac:dyDescent="0.35">
      <c r="A41" s="221" t="s">
        <v>23</v>
      </c>
      <c r="B41" s="217" t="s">
        <v>724</v>
      </c>
      <c r="C41" s="217">
        <v>67.5</v>
      </c>
    </row>
    <row r="43" spans="1:8" x14ac:dyDescent="0.35">
      <c r="A43" s="198" t="s">
        <v>0</v>
      </c>
    </row>
  </sheetData>
  <conditionalFormatting sqref="D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3" location="OBSAH!A1" display="OBSAH" xr:uid="{7E91850E-589D-433F-94FE-4EC73B113078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1BF9A-7C03-482A-B4F3-3DD92967BBCF}">
  <sheetPr>
    <tabColor theme="0" tint="-0.249977111117893"/>
  </sheetPr>
  <dimension ref="A1:H43"/>
  <sheetViews>
    <sheetView zoomScaleNormal="100" workbookViewId="0">
      <pane xSplit="2" ySplit="4" topLeftCell="C35" activePane="bottomRight" state="frozen"/>
      <selection pane="topRight"/>
      <selection pane="bottomLeft"/>
      <selection pane="bottomRight" activeCell="A43" sqref="A43"/>
    </sheetView>
  </sheetViews>
  <sheetFormatPr defaultRowHeight="14.5" x14ac:dyDescent="0.35"/>
  <cols>
    <col min="1" max="1" width="30.1796875" style="209" customWidth="1"/>
    <col min="2" max="2" width="14" style="209" customWidth="1"/>
    <col min="3" max="3" width="9.81640625" style="209" customWidth="1"/>
    <col min="4" max="4" width="8.7265625" style="209"/>
    <col min="5" max="5" width="22.1796875" style="209" customWidth="1"/>
    <col min="6" max="16384" width="8.7265625" style="209"/>
  </cols>
  <sheetData>
    <row r="1" spans="1:5" x14ac:dyDescent="0.35">
      <c r="A1" s="207"/>
      <c r="B1" s="208"/>
      <c r="C1" s="222"/>
      <c r="D1" s="208"/>
      <c r="E1" s="208"/>
    </row>
    <row r="2" spans="1:5" x14ac:dyDescent="0.35">
      <c r="A2" s="207" t="s">
        <v>725</v>
      </c>
      <c r="B2" s="208"/>
      <c r="C2" s="222"/>
      <c r="D2" s="208"/>
      <c r="E2" s="208"/>
    </row>
    <row r="3" spans="1:5" x14ac:dyDescent="0.35">
      <c r="A3" s="207"/>
      <c r="B3" s="208"/>
      <c r="C3" s="222"/>
      <c r="D3" s="208"/>
      <c r="E3" s="208"/>
    </row>
    <row r="4" spans="1:5" s="212" customFormat="1" ht="20.25" customHeight="1" x14ac:dyDescent="0.35">
      <c r="A4" s="223" t="s">
        <v>684</v>
      </c>
      <c r="B4" s="224" t="s">
        <v>685</v>
      </c>
      <c r="C4" s="225">
        <v>2022</v>
      </c>
    </row>
    <row r="5" spans="1:5" x14ac:dyDescent="0.35">
      <c r="A5" s="215" t="s">
        <v>686</v>
      </c>
      <c r="B5" s="209" t="s">
        <v>687</v>
      </c>
      <c r="C5" s="226">
        <v>114.3</v>
      </c>
    </row>
    <row r="6" spans="1:5" x14ac:dyDescent="0.35">
      <c r="A6" s="215" t="s">
        <v>688</v>
      </c>
      <c r="B6" s="209" t="s">
        <v>689</v>
      </c>
      <c r="C6" s="226">
        <v>114.3</v>
      </c>
    </row>
    <row r="7" spans="1:5" x14ac:dyDescent="0.35">
      <c r="A7" s="215" t="s">
        <v>94</v>
      </c>
      <c r="B7" s="209" t="s">
        <v>690</v>
      </c>
      <c r="C7" s="226">
        <v>93</v>
      </c>
    </row>
    <row r="8" spans="1:5" x14ac:dyDescent="0.35">
      <c r="A8" s="215" t="s">
        <v>42</v>
      </c>
      <c r="B8" s="209" t="s">
        <v>691</v>
      </c>
      <c r="C8" s="226">
        <v>86.6</v>
      </c>
    </row>
    <row r="9" spans="1:5" x14ac:dyDescent="0.35">
      <c r="A9" s="215" t="s">
        <v>84</v>
      </c>
      <c r="B9" s="209" t="s">
        <v>692</v>
      </c>
      <c r="C9" s="226">
        <v>95.7</v>
      </c>
    </row>
    <row r="10" spans="1:5" x14ac:dyDescent="0.35">
      <c r="A10" s="215" t="s">
        <v>113</v>
      </c>
      <c r="B10" s="209" t="s">
        <v>693</v>
      </c>
      <c r="C10" s="226">
        <v>98.8</v>
      </c>
    </row>
    <row r="11" spans="1:5" x14ac:dyDescent="0.35">
      <c r="A11" s="215" t="s">
        <v>253</v>
      </c>
      <c r="B11" s="209" t="s">
        <v>694</v>
      </c>
      <c r="C11" s="226">
        <v>95.5</v>
      </c>
    </row>
    <row r="12" spans="1:5" x14ac:dyDescent="0.35">
      <c r="A12" s="216" t="s">
        <v>79</v>
      </c>
      <c r="B12" s="217" t="s">
        <v>695</v>
      </c>
      <c r="C12" s="227">
        <v>96.8</v>
      </c>
    </row>
    <row r="13" spans="1:5" x14ac:dyDescent="0.35">
      <c r="A13" s="213" t="s">
        <v>233</v>
      </c>
      <c r="B13" s="214" t="s">
        <v>696</v>
      </c>
      <c r="C13" s="228">
        <v>105.5</v>
      </c>
    </row>
    <row r="14" spans="1:5" x14ac:dyDescent="0.35">
      <c r="A14" s="215" t="s">
        <v>43</v>
      </c>
      <c r="B14" s="209" t="s">
        <v>697</v>
      </c>
      <c r="C14" s="226">
        <v>105.5</v>
      </c>
    </row>
    <row r="15" spans="1:5" x14ac:dyDescent="0.35">
      <c r="A15" s="215" t="s">
        <v>70</v>
      </c>
      <c r="B15" s="209" t="s">
        <v>698</v>
      </c>
      <c r="C15" s="226">
        <v>82.3</v>
      </c>
    </row>
    <row r="16" spans="1:5" x14ac:dyDescent="0.35">
      <c r="A16" s="215" t="s">
        <v>65</v>
      </c>
      <c r="B16" s="209" t="s">
        <v>699</v>
      </c>
      <c r="C16" s="226">
        <v>83.9</v>
      </c>
    </row>
    <row r="17" spans="1:8" x14ac:dyDescent="0.35">
      <c r="A17" s="215" t="s">
        <v>22</v>
      </c>
      <c r="B17" s="209" t="s">
        <v>700</v>
      </c>
      <c r="C17" s="226">
        <v>69.900000000000006</v>
      </c>
    </row>
    <row r="18" spans="1:8" x14ac:dyDescent="0.35">
      <c r="A18" s="215" t="s">
        <v>25</v>
      </c>
      <c r="B18" s="209" t="s">
        <v>701</v>
      </c>
      <c r="C18" s="226">
        <v>66</v>
      </c>
    </row>
    <row r="19" spans="1:8" x14ac:dyDescent="0.35">
      <c r="A19" s="215" t="s">
        <v>19</v>
      </c>
      <c r="B19" s="209" t="s">
        <v>702</v>
      </c>
      <c r="C19" s="226">
        <v>67.900000000000006</v>
      </c>
    </row>
    <row r="20" spans="1:8" x14ac:dyDescent="0.35">
      <c r="A20" s="216" t="s">
        <v>29</v>
      </c>
      <c r="B20" s="217" t="s">
        <v>703</v>
      </c>
      <c r="C20" s="227">
        <v>73.3</v>
      </c>
    </row>
    <row r="21" spans="1:8" x14ac:dyDescent="0.35">
      <c r="A21" s="215" t="s">
        <v>252</v>
      </c>
      <c r="B21" s="209" t="s">
        <v>704</v>
      </c>
      <c r="C21" s="226">
        <v>94.3</v>
      </c>
      <c r="G21" s="218"/>
      <c r="H21" s="219"/>
    </row>
    <row r="22" spans="1:8" x14ac:dyDescent="0.35">
      <c r="A22" s="215" t="s">
        <v>251</v>
      </c>
      <c r="B22" s="209" t="s">
        <v>705</v>
      </c>
      <c r="C22" s="226">
        <v>96.9</v>
      </c>
      <c r="G22" s="218"/>
      <c r="H22" s="219"/>
    </row>
    <row r="23" spans="1:8" x14ac:dyDescent="0.35">
      <c r="A23" s="215" t="s">
        <v>109</v>
      </c>
      <c r="B23" s="209" t="s">
        <v>706</v>
      </c>
      <c r="C23" s="226">
        <v>84.8</v>
      </c>
      <c r="G23" s="218"/>
      <c r="H23" s="219"/>
    </row>
    <row r="24" spans="1:8" x14ac:dyDescent="0.35">
      <c r="A24" s="215" t="s">
        <v>55</v>
      </c>
      <c r="B24" s="209" t="s">
        <v>707</v>
      </c>
      <c r="C24" s="226">
        <v>82.1</v>
      </c>
      <c r="G24" s="218"/>
      <c r="H24" s="219"/>
    </row>
    <row r="25" spans="1:8" x14ac:dyDescent="0.35">
      <c r="A25" s="215" t="s">
        <v>48</v>
      </c>
      <c r="B25" s="209" t="s">
        <v>708</v>
      </c>
      <c r="C25" s="226">
        <v>82.1</v>
      </c>
      <c r="G25" s="218"/>
      <c r="H25" s="219"/>
    </row>
    <row r="26" spans="1:8" x14ac:dyDescent="0.35">
      <c r="A26" s="215" t="s">
        <v>256</v>
      </c>
      <c r="B26" s="209" t="s">
        <v>709</v>
      </c>
      <c r="C26" s="226">
        <v>89.1</v>
      </c>
      <c r="G26" s="218"/>
      <c r="H26" s="219"/>
    </row>
    <row r="27" spans="1:8" x14ac:dyDescent="0.35">
      <c r="A27" s="215" t="s">
        <v>49</v>
      </c>
      <c r="B27" s="209" t="s">
        <v>710</v>
      </c>
      <c r="C27" s="226">
        <v>83.5</v>
      </c>
      <c r="G27" s="218"/>
      <c r="H27" s="219"/>
    </row>
    <row r="28" spans="1:8" x14ac:dyDescent="0.35">
      <c r="A28" s="215" t="s">
        <v>259</v>
      </c>
      <c r="B28" s="209" t="s">
        <v>711</v>
      </c>
      <c r="C28" s="226">
        <v>82.1</v>
      </c>
      <c r="G28" s="218"/>
      <c r="H28" s="219"/>
    </row>
    <row r="29" spans="1:8" x14ac:dyDescent="0.35">
      <c r="A29" s="215" t="s">
        <v>255</v>
      </c>
      <c r="B29" s="209" t="s">
        <v>712</v>
      </c>
      <c r="C29" s="226">
        <v>75.8</v>
      </c>
      <c r="G29" s="218"/>
      <c r="H29" s="219"/>
    </row>
    <row r="30" spans="1:8" x14ac:dyDescent="0.35">
      <c r="A30" s="215" t="s">
        <v>86</v>
      </c>
      <c r="B30" s="209" t="s">
        <v>713</v>
      </c>
      <c r="C30" s="226">
        <v>90.4</v>
      </c>
      <c r="G30" s="218"/>
      <c r="H30" s="219"/>
    </row>
    <row r="31" spans="1:8" x14ac:dyDescent="0.35">
      <c r="A31" s="215" t="s">
        <v>257</v>
      </c>
      <c r="B31" s="209" t="s">
        <v>714</v>
      </c>
      <c r="C31" s="226">
        <v>86.1</v>
      </c>
      <c r="G31" s="218"/>
      <c r="H31" s="219"/>
    </row>
    <row r="32" spans="1:8" x14ac:dyDescent="0.35">
      <c r="A32" s="215" t="s">
        <v>258</v>
      </c>
      <c r="B32" s="209" t="s">
        <v>715</v>
      </c>
      <c r="C32" s="226">
        <v>76.7</v>
      </c>
      <c r="G32" s="218"/>
      <c r="H32" s="219"/>
    </row>
    <row r="33" spans="1:8" x14ac:dyDescent="0.35">
      <c r="A33" s="215" t="s">
        <v>26</v>
      </c>
      <c r="B33" s="209" t="s">
        <v>716</v>
      </c>
      <c r="C33" s="226">
        <v>79</v>
      </c>
      <c r="G33" s="218"/>
      <c r="H33" s="219"/>
    </row>
    <row r="34" spans="1:8" x14ac:dyDescent="0.35">
      <c r="A34" s="215" t="s">
        <v>28</v>
      </c>
      <c r="B34" s="209" t="s">
        <v>717</v>
      </c>
      <c r="C34" s="226">
        <v>82.7</v>
      </c>
      <c r="G34" s="218"/>
      <c r="H34" s="219"/>
    </row>
    <row r="35" spans="1:8" x14ac:dyDescent="0.35">
      <c r="A35" s="215" t="s">
        <v>35</v>
      </c>
      <c r="B35" s="209" t="s">
        <v>718</v>
      </c>
      <c r="C35" s="226">
        <v>78.8</v>
      </c>
      <c r="G35" s="218"/>
      <c r="H35" s="219"/>
    </row>
    <row r="36" spans="1:8" x14ac:dyDescent="0.35">
      <c r="A36" s="215" t="s">
        <v>250</v>
      </c>
      <c r="B36" s="209" t="s">
        <v>719</v>
      </c>
      <c r="C36" s="226">
        <v>118.8</v>
      </c>
      <c r="G36" s="218"/>
      <c r="H36" s="219"/>
    </row>
    <row r="37" spans="1:8" x14ac:dyDescent="0.35">
      <c r="A37" s="216" t="s">
        <v>64</v>
      </c>
      <c r="B37" s="217" t="s">
        <v>720</v>
      </c>
      <c r="C37" s="227">
        <v>80.3</v>
      </c>
    </row>
    <row r="38" spans="1:8" x14ac:dyDescent="0.35">
      <c r="A38" s="220" t="s">
        <v>229</v>
      </c>
      <c r="B38" s="209" t="s">
        <v>721</v>
      </c>
      <c r="C38" s="226">
        <v>113.6</v>
      </c>
    </row>
    <row r="39" spans="1:8" x14ac:dyDescent="0.35">
      <c r="A39" s="220" t="s">
        <v>53</v>
      </c>
      <c r="B39" s="209" t="s">
        <v>722</v>
      </c>
      <c r="C39" s="226">
        <v>84.8</v>
      </c>
    </row>
    <row r="40" spans="1:8" x14ac:dyDescent="0.35">
      <c r="A40" s="220" t="s">
        <v>38</v>
      </c>
      <c r="B40" s="209" t="s">
        <v>723</v>
      </c>
      <c r="C40" s="226">
        <v>80.400000000000006</v>
      </c>
    </row>
    <row r="41" spans="1:8" x14ac:dyDescent="0.35">
      <c r="A41" s="221" t="s">
        <v>23</v>
      </c>
      <c r="B41" s="217" t="s">
        <v>724</v>
      </c>
      <c r="C41" s="227">
        <v>72.400000000000006</v>
      </c>
    </row>
    <row r="43" spans="1:8" x14ac:dyDescent="0.35">
      <c r="A43" s="198" t="s">
        <v>0</v>
      </c>
    </row>
  </sheetData>
  <conditionalFormatting sqref="D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3" location="OBSAH!A1" display="OBSAH" xr:uid="{0DE951EB-2529-45DC-A512-6E025C733801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A042-2D92-4683-A43B-9158B433A4E3}">
  <sheetPr>
    <tabColor theme="4" tint="0.39997558519241921"/>
  </sheetPr>
  <dimension ref="A2:R18"/>
  <sheetViews>
    <sheetView workbookViewId="0">
      <selection activeCell="A2" sqref="A2:H2"/>
    </sheetView>
  </sheetViews>
  <sheetFormatPr defaultColWidth="9.1796875" defaultRowHeight="14" x14ac:dyDescent="0.3"/>
  <cols>
    <col min="1" max="1" width="20" style="1" customWidth="1"/>
    <col min="2" max="2" width="10.453125" style="1" customWidth="1"/>
    <col min="3" max="3" width="9.54296875" style="1" customWidth="1"/>
    <col min="4" max="4" width="8.7265625" style="1" customWidth="1"/>
    <col min="5" max="5" width="11.1796875" style="1" customWidth="1"/>
    <col min="6" max="6" width="11" style="1" customWidth="1"/>
    <col min="7" max="16384" width="9.1796875" style="1"/>
  </cols>
  <sheetData>
    <row r="2" spans="1:9" x14ac:dyDescent="0.3">
      <c r="A2" s="203" t="s">
        <v>412</v>
      </c>
      <c r="B2" s="203"/>
      <c r="C2" s="203"/>
      <c r="D2" s="203"/>
      <c r="E2" s="203"/>
      <c r="F2" s="203"/>
      <c r="G2" s="203"/>
      <c r="H2" s="203"/>
    </row>
    <row r="3" spans="1:9" x14ac:dyDescent="0.3">
      <c r="A3" s="7"/>
    </row>
    <row r="4" spans="1:9" ht="23.25" customHeight="1" x14ac:dyDescent="0.3">
      <c r="A4" s="17" t="s">
        <v>277</v>
      </c>
      <c r="B4" s="22">
        <v>2012</v>
      </c>
      <c r="C4" s="22">
        <v>2014</v>
      </c>
      <c r="D4" s="22">
        <v>2016</v>
      </c>
      <c r="E4" s="22">
        <v>2018</v>
      </c>
      <c r="F4" s="22">
        <v>2020</v>
      </c>
      <c r="G4" s="22">
        <v>2021</v>
      </c>
      <c r="H4" s="22">
        <v>2022</v>
      </c>
      <c r="I4" s="22">
        <v>2023</v>
      </c>
    </row>
    <row r="5" spans="1:9" x14ac:dyDescent="0.3">
      <c r="A5" s="1" t="s">
        <v>280</v>
      </c>
      <c r="B5" s="24">
        <v>21600</v>
      </c>
      <c r="C5" s="24">
        <v>23300</v>
      </c>
      <c r="D5" s="24">
        <v>25100</v>
      </c>
      <c r="E5" s="24">
        <v>27900</v>
      </c>
      <c r="F5" s="24">
        <v>28100</v>
      </c>
      <c r="G5" s="24">
        <v>30000</v>
      </c>
      <c r="H5" s="24">
        <v>32000</v>
      </c>
      <c r="I5" s="24">
        <v>34910</v>
      </c>
    </row>
    <row r="6" spans="1:9" x14ac:dyDescent="0.3">
      <c r="A6" s="1" t="s">
        <v>279</v>
      </c>
      <c r="B6" s="24">
        <v>17200</v>
      </c>
      <c r="C6" s="24">
        <v>18400</v>
      </c>
      <c r="D6" s="24">
        <v>19400</v>
      </c>
      <c r="E6" s="24">
        <v>21600</v>
      </c>
      <c r="F6" s="24">
        <v>22400</v>
      </c>
      <c r="G6" s="24">
        <v>24400</v>
      </c>
      <c r="H6" s="24">
        <v>27000</v>
      </c>
      <c r="I6" s="24">
        <v>28740</v>
      </c>
    </row>
    <row r="7" spans="1:9" x14ac:dyDescent="0.3">
      <c r="A7" s="1" t="s">
        <v>281</v>
      </c>
      <c r="B7" s="24">
        <v>17200</v>
      </c>
      <c r="C7" s="24">
        <v>17900</v>
      </c>
      <c r="D7" s="24">
        <v>19300</v>
      </c>
      <c r="E7" s="24">
        <v>21500</v>
      </c>
      <c r="F7" s="24">
        <v>22900</v>
      </c>
      <c r="G7" s="24">
        <v>25200</v>
      </c>
      <c r="H7" s="24">
        <v>28200</v>
      </c>
      <c r="I7" s="24">
        <v>30113</v>
      </c>
    </row>
    <row r="8" spans="1:9" x14ac:dyDescent="0.3">
      <c r="A8" s="1" t="s">
        <v>278</v>
      </c>
      <c r="B8" s="24">
        <v>20588</v>
      </c>
      <c r="C8" s="24">
        <v>21438</v>
      </c>
      <c r="D8" s="24">
        <v>21150</v>
      </c>
      <c r="E8" s="24">
        <v>21650</v>
      </c>
      <c r="F8" s="24">
        <v>22638</v>
      </c>
      <c r="G8" s="24">
        <v>23850</v>
      </c>
      <c r="H8" s="24">
        <v>25088</v>
      </c>
      <c r="I8" s="24">
        <v>27412</v>
      </c>
    </row>
    <row r="9" spans="1:9" x14ac:dyDescent="0.3">
      <c r="A9" s="23" t="s">
        <v>282</v>
      </c>
      <c r="B9" s="25">
        <v>25800</v>
      </c>
      <c r="C9" s="25">
        <v>26600</v>
      </c>
      <c r="D9" s="25">
        <v>28200</v>
      </c>
      <c r="E9" s="25">
        <v>30300</v>
      </c>
      <c r="F9" s="25">
        <v>30100</v>
      </c>
      <c r="G9" s="25">
        <v>32700</v>
      </c>
      <c r="H9" s="25">
        <v>35400</v>
      </c>
      <c r="I9" s="25">
        <v>37780</v>
      </c>
    </row>
    <row r="10" spans="1:9" x14ac:dyDescent="0.3">
      <c r="A10" s="202" t="s">
        <v>283</v>
      </c>
      <c r="B10" s="202"/>
      <c r="C10" s="202"/>
      <c r="D10" s="202"/>
      <c r="E10" s="202"/>
      <c r="F10" s="202"/>
      <c r="G10" s="202"/>
      <c r="H10" s="202"/>
      <c r="I10" s="202"/>
    </row>
    <row r="11" spans="1:9" x14ac:dyDescent="0.3">
      <c r="A11" s="198" t="s">
        <v>0</v>
      </c>
    </row>
    <row r="18" spans="1:18" ht="14.5" x14ac:dyDescent="0.35">
      <c r="A18" s="200"/>
      <c r="R18" s="85" t="s">
        <v>679</v>
      </c>
    </row>
  </sheetData>
  <mergeCells count="2">
    <mergeCell ref="A2:H2"/>
    <mergeCell ref="A10:I10"/>
  </mergeCells>
  <hyperlinks>
    <hyperlink ref="A11" location="OBSAH!A1" display="OBSAH" xr:uid="{3352A841-51E1-43CB-BC2F-361A77B1D18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86DE-ABA7-47F1-AFBC-65575CE621A5}">
  <sheetPr>
    <tabColor theme="4" tint="0.39997558519241921"/>
  </sheetPr>
  <dimension ref="A2:M245"/>
  <sheetViews>
    <sheetView topLeftCell="A68" workbookViewId="0">
      <selection activeCell="A2" sqref="A2"/>
    </sheetView>
  </sheetViews>
  <sheetFormatPr defaultColWidth="9.1796875" defaultRowHeight="14" x14ac:dyDescent="0.3"/>
  <cols>
    <col min="1" max="1" width="31.81640625" style="28" customWidth="1"/>
    <col min="2" max="2" width="21.26953125" style="1" customWidth="1"/>
    <col min="3" max="3" width="20.54296875" style="3" customWidth="1"/>
    <col min="4" max="16384" width="9.1796875" style="1"/>
  </cols>
  <sheetData>
    <row r="2" spans="1:5" x14ac:dyDescent="0.3">
      <c r="A2" s="26" t="s">
        <v>411</v>
      </c>
    </row>
    <row r="3" spans="1:5" x14ac:dyDescent="0.3">
      <c r="A3" s="27"/>
      <c r="B3" s="7"/>
      <c r="C3" s="5"/>
    </row>
    <row r="4" spans="1:5" ht="35.25" customHeight="1" x14ac:dyDescent="0.3">
      <c r="A4" s="17" t="s">
        <v>284</v>
      </c>
      <c r="B4" s="11" t="s">
        <v>291</v>
      </c>
      <c r="C4" s="11" t="s">
        <v>292</v>
      </c>
      <c r="D4" s="2"/>
      <c r="E4" s="2"/>
    </row>
    <row r="5" spans="1:5" ht="17.25" customHeight="1" x14ac:dyDescent="0.3">
      <c r="A5" s="9" t="s">
        <v>282</v>
      </c>
      <c r="B5" s="16">
        <v>25800</v>
      </c>
      <c r="C5" s="20">
        <v>3.2686696507752204</v>
      </c>
      <c r="D5" s="15"/>
      <c r="E5" s="15"/>
    </row>
    <row r="6" spans="1:5" x14ac:dyDescent="0.3">
      <c r="A6" s="8" t="s">
        <v>285</v>
      </c>
      <c r="B6" s="16">
        <v>47700</v>
      </c>
      <c r="C6" s="20">
        <v>4.4696003852601844</v>
      </c>
    </row>
    <row r="7" spans="1:5" x14ac:dyDescent="0.3">
      <c r="A7" s="8" t="s">
        <v>293</v>
      </c>
      <c r="B7" s="16">
        <v>19600</v>
      </c>
      <c r="C7" s="20">
        <v>3.7876403926116149</v>
      </c>
    </row>
    <row r="8" spans="1:5" x14ac:dyDescent="0.3">
      <c r="A8" s="8" t="s">
        <v>294</v>
      </c>
      <c r="B8" s="16">
        <v>17900</v>
      </c>
      <c r="C8" s="20">
        <v>3.0882651198745266</v>
      </c>
    </row>
    <row r="9" spans="1:5" x14ac:dyDescent="0.3">
      <c r="A9" s="8" t="s">
        <v>295</v>
      </c>
      <c r="B9" s="16">
        <v>19200</v>
      </c>
      <c r="C9" s="20">
        <v>3.8550853816403601</v>
      </c>
    </row>
    <row r="10" spans="1:5" x14ac:dyDescent="0.3">
      <c r="A10" s="8" t="s">
        <v>287</v>
      </c>
      <c r="B10" s="16">
        <v>14900</v>
      </c>
      <c r="C10" s="20">
        <v>2.5676516097486219</v>
      </c>
    </row>
    <row r="11" spans="1:5" x14ac:dyDescent="0.3">
      <c r="A11" s="8" t="s">
        <v>296</v>
      </c>
      <c r="B11" s="16">
        <v>16400</v>
      </c>
      <c r="C11" s="20">
        <v>3.1453266401706634</v>
      </c>
    </row>
    <row r="12" spans="1:5" x14ac:dyDescent="0.3">
      <c r="A12" s="8" t="s">
        <v>297</v>
      </c>
      <c r="B12" s="16">
        <v>16400</v>
      </c>
      <c r="C12" s="20">
        <v>3.52793137228173</v>
      </c>
    </row>
    <row r="13" spans="1:5" x14ac:dyDescent="0.3">
      <c r="A13" s="8" t="s">
        <v>298</v>
      </c>
      <c r="B13" s="16">
        <v>18000</v>
      </c>
      <c r="C13" s="20">
        <v>4.3235703693675607</v>
      </c>
    </row>
    <row r="14" spans="1:5" x14ac:dyDescent="0.3">
      <c r="A14" s="8" t="s">
        <v>299</v>
      </c>
      <c r="B14" s="16">
        <v>16700</v>
      </c>
      <c r="C14" s="20">
        <v>4.5177586089441553</v>
      </c>
    </row>
    <row r="15" spans="1:5" x14ac:dyDescent="0.3">
      <c r="A15" s="8" t="s">
        <v>300</v>
      </c>
      <c r="B15" s="16">
        <v>17800</v>
      </c>
      <c r="C15" s="20">
        <v>3.0159941956205278</v>
      </c>
    </row>
    <row r="16" spans="1:5" x14ac:dyDescent="0.3">
      <c r="A16" s="8" t="s">
        <v>301</v>
      </c>
      <c r="B16" s="16">
        <v>20500</v>
      </c>
      <c r="C16" s="20">
        <v>4.4284208025056326</v>
      </c>
    </row>
    <row r="17" spans="1:13" x14ac:dyDescent="0.3">
      <c r="A17" s="8" t="s">
        <v>302</v>
      </c>
      <c r="B17" s="16">
        <v>16300</v>
      </c>
      <c r="C17" s="20">
        <v>4.5661672781080096</v>
      </c>
    </row>
    <row r="18" spans="1:13" x14ac:dyDescent="0.3">
      <c r="A18" s="8" t="s">
        <v>303</v>
      </c>
      <c r="B18" s="16">
        <v>17900</v>
      </c>
      <c r="C18" s="20">
        <v>4.0549005440901817</v>
      </c>
    </row>
    <row r="19" spans="1:13" x14ac:dyDescent="0.3">
      <c r="A19" s="8" t="s">
        <v>304</v>
      </c>
      <c r="B19" s="16">
        <v>18200</v>
      </c>
      <c r="C19" s="20">
        <v>3.3931097135357304</v>
      </c>
    </row>
    <row r="20" spans="1:13" x14ac:dyDescent="0.3">
      <c r="A20" s="8" t="s">
        <v>233</v>
      </c>
      <c r="B20" s="16">
        <v>37400</v>
      </c>
      <c r="C20" s="20">
        <v>4.2273589074727349</v>
      </c>
    </row>
    <row r="21" spans="1:13" x14ac:dyDescent="0.3">
      <c r="A21" s="8" t="s">
        <v>43</v>
      </c>
      <c r="B21" s="16">
        <v>14300</v>
      </c>
      <c r="C21" s="20">
        <v>5.0381262063044963</v>
      </c>
    </row>
    <row r="22" spans="1:13" x14ac:dyDescent="0.3">
      <c r="A22" s="8" t="s">
        <v>305</v>
      </c>
      <c r="B22" s="16">
        <v>16100</v>
      </c>
      <c r="C22" s="20">
        <v>5.6928221736989268</v>
      </c>
      <c r="M22" s="85" t="s">
        <v>679</v>
      </c>
    </row>
    <row r="23" spans="1:13" x14ac:dyDescent="0.3">
      <c r="A23" s="8" t="s">
        <v>306</v>
      </c>
      <c r="B23" s="16">
        <v>16800</v>
      </c>
      <c r="C23" s="20">
        <v>4.2558269301871423</v>
      </c>
    </row>
    <row r="24" spans="1:13" x14ac:dyDescent="0.3">
      <c r="A24" s="8" t="s">
        <v>307</v>
      </c>
      <c r="B24" s="16">
        <v>12100</v>
      </c>
      <c r="C24" s="20">
        <v>6.0218724270850617</v>
      </c>
    </row>
    <row r="25" spans="1:13" x14ac:dyDescent="0.3">
      <c r="A25" s="8" t="s">
        <v>308</v>
      </c>
      <c r="B25" s="16">
        <v>20000</v>
      </c>
      <c r="C25" s="20">
        <v>3.3957774657604127</v>
      </c>
    </row>
    <row r="26" spans="1:13" x14ac:dyDescent="0.3">
      <c r="A26" s="8" t="s">
        <v>309</v>
      </c>
      <c r="B26" s="16">
        <v>16200</v>
      </c>
      <c r="C26" s="20">
        <v>3.324722948136583</v>
      </c>
    </row>
    <row r="27" spans="1:13" x14ac:dyDescent="0.3">
      <c r="A27" s="8" t="s">
        <v>310</v>
      </c>
      <c r="B27" s="16">
        <v>14600</v>
      </c>
      <c r="C27" s="20">
        <v>3.2088071775790987</v>
      </c>
    </row>
    <row r="28" spans="1:13" x14ac:dyDescent="0.3">
      <c r="A28" s="8" t="s">
        <v>311</v>
      </c>
      <c r="B28" s="16">
        <v>11400</v>
      </c>
      <c r="C28" s="20">
        <v>5.3565832401837925</v>
      </c>
    </row>
    <row r="29" spans="1:13" x14ac:dyDescent="0.3">
      <c r="A29" s="8" t="s">
        <v>312</v>
      </c>
      <c r="B29" s="16">
        <v>10900</v>
      </c>
      <c r="C29" s="20">
        <v>4.5753672022098657</v>
      </c>
    </row>
    <row r="30" spans="1:13" x14ac:dyDescent="0.3">
      <c r="A30" s="8" t="s">
        <v>313</v>
      </c>
      <c r="B30" s="16">
        <v>13300</v>
      </c>
      <c r="C30" s="20">
        <v>4.258656610963425</v>
      </c>
    </row>
    <row r="31" spans="1:13" x14ac:dyDescent="0.3">
      <c r="A31" s="8" t="s">
        <v>314</v>
      </c>
      <c r="B31" s="16">
        <v>10400</v>
      </c>
      <c r="C31" s="20">
        <v>5.9564560014554671</v>
      </c>
    </row>
    <row r="32" spans="1:13" x14ac:dyDescent="0.3">
      <c r="A32" s="8" t="s">
        <v>315</v>
      </c>
      <c r="B32" s="16">
        <v>11300</v>
      </c>
      <c r="C32" s="20">
        <v>5.6326655481446206</v>
      </c>
    </row>
    <row r="33" spans="1:3" x14ac:dyDescent="0.3">
      <c r="A33" s="8" t="s">
        <v>288</v>
      </c>
      <c r="B33" s="16">
        <v>7300</v>
      </c>
      <c r="C33" s="20">
        <v>5.3174005017771169</v>
      </c>
    </row>
    <row r="34" spans="1:3" x14ac:dyDescent="0.3">
      <c r="A34" s="8" t="s">
        <v>316</v>
      </c>
      <c r="B34" s="16">
        <v>12800</v>
      </c>
      <c r="C34" s="20">
        <v>4.6204965398371467</v>
      </c>
    </row>
    <row r="35" spans="1:3" x14ac:dyDescent="0.3">
      <c r="A35" s="8" t="s">
        <v>317</v>
      </c>
      <c r="B35" s="16">
        <v>10900</v>
      </c>
      <c r="C35" s="20">
        <v>4.8073893512468429</v>
      </c>
    </row>
    <row r="36" spans="1:3" x14ac:dyDescent="0.3">
      <c r="A36" s="8" t="s">
        <v>318</v>
      </c>
      <c r="B36" s="16">
        <v>9500</v>
      </c>
      <c r="C36" s="20">
        <v>5.2148464599179958</v>
      </c>
    </row>
    <row r="37" spans="1:3" x14ac:dyDescent="0.3">
      <c r="A37" s="8" t="s">
        <v>319</v>
      </c>
      <c r="B37" s="16">
        <v>12200</v>
      </c>
      <c r="C37" s="20">
        <v>5.362576016093592</v>
      </c>
    </row>
    <row r="38" spans="1:3" x14ac:dyDescent="0.3">
      <c r="A38" s="8" t="s">
        <v>320</v>
      </c>
      <c r="B38" s="16">
        <v>10000</v>
      </c>
      <c r="C38" s="20">
        <v>4.9329988953831663</v>
      </c>
    </row>
    <row r="39" spans="1:3" x14ac:dyDescent="0.3">
      <c r="A39" s="8" t="s">
        <v>321</v>
      </c>
      <c r="B39" s="16">
        <v>13000</v>
      </c>
      <c r="C39" s="20">
        <v>5.2905159461863027</v>
      </c>
    </row>
    <row r="40" spans="1:3" x14ac:dyDescent="0.3">
      <c r="A40" s="8" t="s">
        <v>322</v>
      </c>
      <c r="B40" s="16">
        <v>26600</v>
      </c>
      <c r="C40" s="20">
        <v>5.7608322042064337</v>
      </c>
    </row>
    <row r="41" spans="1:3" x14ac:dyDescent="0.3">
      <c r="A41" s="8" t="s">
        <v>323</v>
      </c>
      <c r="B41" s="16">
        <v>12300</v>
      </c>
      <c r="C41" s="20">
        <v>4.8286946983162986</v>
      </c>
    </row>
    <row r="42" spans="1:3" x14ac:dyDescent="0.3">
      <c r="A42" s="8" t="s">
        <v>324</v>
      </c>
      <c r="B42" s="16">
        <v>12000</v>
      </c>
      <c r="C42" s="20">
        <v>3.1016866813673261</v>
      </c>
    </row>
    <row r="43" spans="1:3" x14ac:dyDescent="0.3">
      <c r="A43" s="8" t="s">
        <v>325</v>
      </c>
      <c r="B43" s="16">
        <v>10800</v>
      </c>
      <c r="C43" s="20">
        <v>4.3009309035131356</v>
      </c>
    </row>
    <row r="44" spans="1:3" x14ac:dyDescent="0.3">
      <c r="A44" s="8" t="s">
        <v>326</v>
      </c>
      <c r="B44" s="16">
        <v>9800</v>
      </c>
      <c r="C44" s="20">
        <v>4.2584682842290738</v>
      </c>
    </row>
    <row r="45" spans="1:3" x14ac:dyDescent="0.3">
      <c r="A45" s="8" t="s">
        <v>327</v>
      </c>
      <c r="B45" s="16">
        <v>13400</v>
      </c>
      <c r="C45" s="20">
        <v>4.0942334313233326</v>
      </c>
    </row>
    <row r="46" spans="1:3" x14ac:dyDescent="0.3">
      <c r="A46" s="8" t="s">
        <v>328</v>
      </c>
      <c r="B46" s="16">
        <v>14500</v>
      </c>
      <c r="C46" s="20">
        <v>4.882820450786876</v>
      </c>
    </row>
    <row r="47" spans="1:3" x14ac:dyDescent="0.3">
      <c r="A47" s="8" t="s">
        <v>329</v>
      </c>
      <c r="B47" s="16">
        <v>17200</v>
      </c>
      <c r="C47" s="20">
        <v>4.1019954531496188</v>
      </c>
    </row>
    <row r="48" spans="1:3" x14ac:dyDescent="0.3">
      <c r="A48" s="8" t="s">
        <v>330</v>
      </c>
      <c r="B48" s="16">
        <v>16400</v>
      </c>
      <c r="C48" s="20">
        <v>2.9254920118629522</v>
      </c>
    </row>
    <row r="49" spans="1:3" x14ac:dyDescent="0.3">
      <c r="A49" s="8" t="s">
        <v>331</v>
      </c>
      <c r="B49" s="16">
        <v>12800</v>
      </c>
      <c r="C49" s="20">
        <v>3.8776855527867999</v>
      </c>
    </row>
    <row r="50" spans="1:3" x14ac:dyDescent="0.3">
      <c r="A50" s="8" t="s">
        <v>332</v>
      </c>
      <c r="B50" s="16">
        <v>20600</v>
      </c>
      <c r="C50" s="20">
        <v>4.292754527157344</v>
      </c>
    </row>
    <row r="51" spans="1:3" x14ac:dyDescent="0.3">
      <c r="A51" s="8" t="s">
        <v>333</v>
      </c>
      <c r="B51" s="16">
        <v>23300</v>
      </c>
      <c r="C51" s="20">
        <v>4.479047589607263</v>
      </c>
    </row>
    <row r="52" spans="1:3" x14ac:dyDescent="0.3">
      <c r="A52" s="8" t="s">
        <v>334</v>
      </c>
      <c r="B52" s="16">
        <v>16200</v>
      </c>
      <c r="C52" s="20">
        <v>5.2696709752702651</v>
      </c>
    </row>
    <row r="53" spans="1:3" x14ac:dyDescent="0.3">
      <c r="A53" s="8" t="s">
        <v>335</v>
      </c>
      <c r="B53" s="16">
        <v>24700</v>
      </c>
      <c r="C53" s="20">
        <v>1.8668435207865508</v>
      </c>
    </row>
    <row r="54" spans="1:3" x14ac:dyDescent="0.3">
      <c r="A54" s="8" t="s">
        <v>336</v>
      </c>
      <c r="B54" s="16">
        <v>12900</v>
      </c>
      <c r="C54" s="20">
        <v>4.0493973188486443</v>
      </c>
    </row>
    <row r="55" spans="1:3" x14ac:dyDescent="0.3">
      <c r="A55" s="8" t="s">
        <v>337</v>
      </c>
      <c r="B55" s="16">
        <v>13300</v>
      </c>
      <c r="C55" s="20">
        <v>4.2678701238591428</v>
      </c>
    </row>
    <row r="56" spans="1:3" x14ac:dyDescent="0.3">
      <c r="A56" s="8" t="s">
        <v>338</v>
      </c>
      <c r="B56" s="16">
        <v>33500</v>
      </c>
      <c r="C56" s="20">
        <v>5.1499206881953308</v>
      </c>
    </row>
    <row r="57" spans="1:3" x14ac:dyDescent="0.3">
      <c r="A57" s="8" t="s">
        <v>339</v>
      </c>
      <c r="B57" s="16">
        <v>14400</v>
      </c>
      <c r="C57" s="20">
        <v>5.0783982800988481</v>
      </c>
    </row>
    <row r="58" spans="1:3" x14ac:dyDescent="0.3">
      <c r="A58" s="8" t="s">
        <v>340</v>
      </c>
      <c r="B58" s="16">
        <v>15100</v>
      </c>
      <c r="C58" s="20">
        <v>4.4960076344166255</v>
      </c>
    </row>
    <row r="59" spans="1:3" x14ac:dyDescent="0.3">
      <c r="A59" s="8" t="s">
        <v>341</v>
      </c>
      <c r="B59" s="16">
        <v>20400</v>
      </c>
      <c r="C59" s="20">
        <v>4.1322147477591242</v>
      </c>
    </row>
    <row r="60" spans="1:3" x14ac:dyDescent="0.3">
      <c r="A60" s="8" t="s">
        <v>342</v>
      </c>
      <c r="B60" s="16">
        <v>20300</v>
      </c>
      <c r="C60" s="20">
        <v>4.5624228779605387</v>
      </c>
    </row>
    <row r="61" spans="1:3" x14ac:dyDescent="0.3">
      <c r="A61" s="8" t="s">
        <v>343</v>
      </c>
      <c r="B61" s="16">
        <v>14100</v>
      </c>
      <c r="C61" s="20">
        <v>4.1130742679582299</v>
      </c>
    </row>
    <row r="62" spans="1:3" x14ac:dyDescent="0.3">
      <c r="A62" s="8" t="s">
        <v>344</v>
      </c>
      <c r="B62" s="16">
        <v>10500</v>
      </c>
      <c r="C62" s="20">
        <v>4.2568033433754993</v>
      </c>
    </row>
    <row r="63" spans="1:3" x14ac:dyDescent="0.3">
      <c r="A63" s="8" t="s">
        <v>345</v>
      </c>
      <c r="B63" s="16">
        <v>13600</v>
      </c>
      <c r="C63" s="20">
        <v>3.9422381126031678</v>
      </c>
    </row>
    <row r="64" spans="1:3" x14ac:dyDescent="0.3">
      <c r="A64" s="8" t="s">
        <v>346</v>
      </c>
      <c r="B64" s="16">
        <v>14500</v>
      </c>
      <c r="C64" s="20">
        <v>3.6711111628174455</v>
      </c>
    </row>
    <row r="65" spans="1:3" x14ac:dyDescent="0.3">
      <c r="A65" s="8" t="s">
        <v>347</v>
      </c>
      <c r="B65" s="16">
        <v>14200</v>
      </c>
      <c r="C65" s="20">
        <v>4.3760316941507211</v>
      </c>
    </row>
    <row r="66" spans="1:3" x14ac:dyDescent="0.3">
      <c r="A66" s="8" t="s">
        <v>348</v>
      </c>
      <c r="B66" s="16">
        <v>26700</v>
      </c>
      <c r="C66" s="20">
        <v>5.5447255350457372</v>
      </c>
    </row>
    <row r="67" spans="1:3" x14ac:dyDescent="0.3">
      <c r="A67" s="8" t="s">
        <v>349</v>
      </c>
      <c r="B67" s="16">
        <v>14500</v>
      </c>
      <c r="C67" s="20">
        <v>3.0139563624231602</v>
      </c>
    </row>
    <row r="68" spans="1:3" x14ac:dyDescent="0.3">
      <c r="A68" s="8" t="s">
        <v>350</v>
      </c>
      <c r="B68" s="16">
        <v>29700</v>
      </c>
      <c r="C68" s="20">
        <v>1.2208236107512185</v>
      </c>
    </row>
    <row r="69" spans="1:3" x14ac:dyDescent="0.3">
      <c r="A69" s="8" t="s">
        <v>351</v>
      </c>
      <c r="B69" s="16">
        <v>12500</v>
      </c>
      <c r="C69" s="20">
        <v>3.9291738392548661</v>
      </c>
    </row>
    <row r="70" spans="1:3" x14ac:dyDescent="0.3">
      <c r="A70" s="8" t="s">
        <v>352</v>
      </c>
      <c r="B70" s="16">
        <v>16800</v>
      </c>
      <c r="C70" s="20">
        <v>6.3604207579997452</v>
      </c>
    </row>
    <row r="71" spans="1:3" x14ac:dyDescent="0.3">
      <c r="A71" s="8" t="s">
        <v>353</v>
      </c>
      <c r="B71" s="16">
        <v>10900</v>
      </c>
      <c r="C71" s="20">
        <v>3.956876646973277</v>
      </c>
    </row>
    <row r="72" spans="1:3" x14ac:dyDescent="0.3">
      <c r="A72" s="8" t="s">
        <v>354</v>
      </c>
      <c r="B72" s="16">
        <v>15800</v>
      </c>
      <c r="C72" s="20">
        <v>4.5029676632275368</v>
      </c>
    </row>
    <row r="73" spans="1:3" x14ac:dyDescent="0.3">
      <c r="A73" s="8" t="s">
        <v>355</v>
      </c>
      <c r="B73" s="16">
        <v>18100</v>
      </c>
      <c r="C73" s="20">
        <v>4.0637122466082891</v>
      </c>
    </row>
    <row r="74" spans="1:3" x14ac:dyDescent="0.3">
      <c r="A74" s="8" t="s">
        <v>356</v>
      </c>
      <c r="B74" s="16">
        <v>11200</v>
      </c>
      <c r="C74" s="20">
        <v>5.2433845960918397</v>
      </c>
    </row>
    <row r="75" spans="1:3" x14ac:dyDescent="0.3">
      <c r="A75" s="8" t="s">
        <v>357</v>
      </c>
      <c r="B75" s="16">
        <v>11600</v>
      </c>
      <c r="C75" s="20">
        <v>3.8136648783488005</v>
      </c>
    </row>
    <row r="76" spans="1:3" x14ac:dyDescent="0.3">
      <c r="A76" s="8" t="s">
        <v>358</v>
      </c>
      <c r="B76" s="16">
        <v>12100</v>
      </c>
      <c r="C76" s="20">
        <v>5.7309560393508905</v>
      </c>
    </row>
    <row r="77" spans="1:3" x14ac:dyDescent="0.3">
      <c r="A77" s="8" t="s">
        <v>359</v>
      </c>
      <c r="B77" s="16">
        <v>11700</v>
      </c>
      <c r="C77" s="20">
        <v>4.0113440522705099</v>
      </c>
    </row>
    <row r="78" spans="1:3" x14ac:dyDescent="0.3">
      <c r="A78" s="8" t="s">
        <v>360</v>
      </c>
      <c r="B78" s="16">
        <v>11800</v>
      </c>
      <c r="C78" s="20">
        <v>3.9683805795075071</v>
      </c>
    </row>
    <row r="79" spans="1:3" x14ac:dyDescent="0.3">
      <c r="A79" s="8" t="s">
        <v>361</v>
      </c>
      <c r="B79" s="16">
        <v>13900</v>
      </c>
      <c r="C79" s="20">
        <v>3.976695394850787</v>
      </c>
    </row>
    <row r="80" spans="1:3" x14ac:dyDescent="0.3">
      <c r="A80" s="8" t="s">
        <v>362</v>
      </c>
      <c r="B80" s="16">
        <v>10200</v>
      </c>
      <c r="C80" s="20">
        <v>4.2085052344946332</v>
      </c>
    </row>
    <row r="81" spans="1:3" x14ac:dyDescent="0.3">
      <c r="A81" s="8" t="s">
        <v>363</v>
      </c>
      <c r="B81" s="16">
        <v>25500</v>
      </c>
      <c r="C81" s="20">
        <v>4.9859358466843737</v>
      </c>
    </row>
    <row r="82" spans="1:3" x14ac:dyDescent="0.3">
      <c r="A82" s="8" t="s">
        <v>364</v>
      </c>
      <c r="B82" s="16">
        <v>12200</v>
      </c>
      <c r="C82" s="20">
        <v>4.1873494927310624</v>
      </c>
    </row>
    <row r="83" spans="1:3" x14ac:dyDescent="0.3">
      <c r="A83" s="8" t="s">
        <v>365</v>
      </c>
      <c r="B83" s="16">
        <v>13100</v>
      </c>
      <c r="C83" s="20">
        <v>4.133831717515644</v>
      </c>
    </row>
    <row r="84" spans="1:3" x14ac:dyDescent="0.3">
      <c r="A84" s="8" t="s">
        <v>366</v>
      </c>
      <c r="B84" s="16">
        <v>11100</v>
      </c>
      <c r="C84" s="20">
        <v>4.3105225899752462</v>
      </c>
    </row>
    <row r="85" spans="1:3" x14ac:dyDescent="0.3">
      <c r="A85" s="8" t="s">
        <v>367</v>
      </c>
      <c r="B85" s="16">
        <v>13600</v>
      </c>
      <c r="C85" s="20">
        <v>3.7088555223116373</v>
      </c>
    </row>
    <row r="86" spans="1:3" x14ac:dyDescent="0.3">
      <c r="A86" s="8" t="s">
        <v>368</v>
      </c>
      <c r="B86" s="16">
        <v>21000</v>
      </c>
      <c r="C86" s="20">
        <v>5.276390372013112</v>
      </c>
    </row>
    <row r="87" spans="1:3" x14ac:dyDescent="0.3">
      <c r="A87" s="8" t="s">
        <v>369</v>
      </c>
      <c r="B87" s="16">
        <v>14400</v>
      </c>
      <c r="C87" s="20">
        <v>4.9862382506518825</v>
      </c>
    </row>
    <row r="88" spans="1:3" x14ac:dyDescent="0.3">
      <c r="A88" s="8" t="s">
        <v>370</v>
      </c>
      <c r="B88" s="16">
        <v>17000</v>
      </c>
      <c r="C88" s="20">
        <v>3.6850715313551228</v>
      </c>
    </row>
    <row r="89" spans="1:3" x14ac:dyDescent="0.3">
      <c r="A89" s="8" t="s">
        <v>371</v>
      </c>
      <c r="B89" s="16">
        <v>11800</v>
      </c>
      <c r="C89" s="20">
        <v>4.3874368724584505</v>
      </c>
    </row>
    <row r="90" spans="1:3" x14ac:dyDescent="0.3">
      <c r="A90" s="8" t="s">
        <v>372</v>
      </c>
      <c r="B90" s="16">
        <v>12500</v>
      </c>
      <c r="C90" s="20">
        <v>4.3532648367747555</v>
      </c>
    </row>
    <row r="91" spans="1:3" x14ac:dyDescent="0.3">
      <c r="A91" s="8" t="s">
        <v>373</v>
      </c>
      <c r="B91" s="16">
        <v>14000</v>
      </c>
      <c r="C91" s="20">
        <v>3.862809347992926</v>
      </c>
    </row>
    <row r="92" spans="1:3" x14ac:dyDescent="0.3">
      <c r="A92" s="8" t="s">
        <v>374</v>
      </c>
      <c r="B92" s="16">
        <v>11200</v>
      </c>
      <c r="C92" s="20">
        <v>4.0263641171404929</v>
      </c>
    </row>
    <row r="93" spans="1:3" x14ac:dyDescent="0.3">
      <c r="A93" s="8" t="s">
        <v>375</v>
      </c>
      <c r="B93" s="16">
        <v>10500</v>
      </c>
      <c r="C93" s="20">
        <v>4.1450378095047702</v>
      </c>
    </row>
    <row r="94" spans="1:3" x14ac:dyDescent="0.3">
      <c r="A94" s="8" t="s">
        <v>376</v>
      </c>
      <c r="B94" s="16">
        <v>9700</v>
      </c>
      <c r="C94" s="20">
        <v>3.1663704399005521</v>
      </c>
    </row>
    <row r="95" spans="1:3" x14ac:dyDescent="0.3">
      <c r="A95" s="8" t="s">
        <v>377</v>
      </c>
      <c r="B95" s="16">
        <v>15900</v>
      </c>
      <c r="C95" s="20">
        <v>4.2340783783774452</v>
      </c>
    </row>
    <row r="96" spans="1:3" x14ac:dyDescent="0.3">
      <c r="A96" s="8" t="s">
        <v>378</v>
      </c>
      <c r="B96" s="16">
        <v>10900</v>
      </c>
      <c r="C96" s="20">
        <v>3.7503698767514413</v>
      </c>
    </row>
    <row r="97" spans="1:3" x14ac:dyDescent="0.3">
      <c r="A97" s="8" t="s">
        <v>379</v>
      </c>
      <c r="B97" s="16">
        <v>10400</v>
      </c>
      <c r="C97" s="20">
        <v>3.6452708614452458</v>
      </c>
    </row>
    <row r="98" spans="1:3" x14ac:dyDescent="0.3">
      <c r="A98" s="8" t="s">
        <v>289</v>
      </c>
      <c r="B98" s="16">
        <v>9200</v>
      </c>
      <c r="C98" s="20">
        <v>3.7644502911985049</v>
      </c>
    </row>
    <row r="99" spans="1:3" x14ac:dyDescent="0.3">
      <c r="A99" s="8" t="s">
        <v>380</v>
      </c>
      <c r="B99" s="16">
        <v>14900</v>
      </c>
      <c r="C99" s="20">
        <v>4.1996500156712147</v>
      </c>
    </row>
    <row r="100" spans="1:3" x14ac:dyDescent="0.3">
      <c r="A100" s="8" t="s">
        <v>381</v>
      </c>
      <c r="B100" s="16">
        <v>12300</v>
      </c>
      <c r="C100" s="20">
        <v>5.0165172245914285</v>
      </c>
    </row>
    <row r="101" spans="1:3" x14ac:dyDescent="0.3">
      <c r="A101" s="8" t="s">
        <v>382</v>
      </c>
      <c r="B101" s="16">
        <v>14600</v>
      </c>
      <c r="C101" s="20">
        <v>4.1731694061029287</v>
      </c>
    </row>
    <row r="102" spans="1:3" x14ac:dyDescent="0.3">
      <c r="A102" s="8" t="s">
        <v>383</v>
      </c>
      <c r="B102" s="16">
        <v>10800</v>
      </c>
      <c r="C102" s="20">
        <v>4.8445981231979705</v>
      </c>
    </row>
    <row r="103" spans="1:3" x14ac:dyDescent="0.3">
      <c r="A103" s="8" t="s">
        <v>384</v>
      </c>
      <c r="B103" s="16">
        <v>10800</v>
      </c>
      <c r="C103" s="20">
        <v>4.196419473788275</v>
      </c>
    </row>
    <row r="104" spans="1:3" x14ac:dyDescent="0.3">
      <c r="A104" s="8" t="s">
        <v>286</v>
      </c>
      <c r="B104" s="16">
        <v>50300</v>
      </c>
      <c r="C104" s="20">
        <v>4.212586006907439</v>
      </c>
    </row>
    <row r="105" spans="1:3" x14ac:dyDescent="0.3">
      <c r="A105" s="8" t="s">
        <v>385</v>
      </c>
      <c r="B105" s="16">
        <v>14500</v>
      </c>
      <c r="C105" s="20">
        <v>4.0775186771823178</v>
      </c>
    </row>
    <row r="106" spans="1:3" x14ac:dyDescent="0.3">
      <c r="A106" s="8" t="s">
        <v>386</v>
      </c>
      <c r="B106" s="16">
        <v>24300</v>
      </c>
      <c r="C106" s="20">
        <v>4.1562881180458708</v>
      </c>
    </row>
    <row r="107" spans="1:3" x14ac:dyDescent="0.3">
      <c r="A107" s="8" t="s">
        <v>387</v>
      </c>
      <c r="B107" s="16">
        <v>12000</v>
      </c>
      <c r="C107" s="20">
        <v>4.3861749916710044</v>
      </c>
    </row>
    <row r="108" spans="1:3" x14ac:dyDescent="0.3">
      <c r="A108" s="8" t="s">
        <v>388</v>
      </c>
      <c r="B108" s="16">
        <v>12400</v>
      </c>
      <c r="C108" s="20">
        <v>5.6702063062799919</v>
      </c>
    </row>
    <row r="109" spans="1:3" x14ac:dyDescent="0.3">
      <c r="A109" s="8" t="s">
        <v>389</v>
      </c>
      <c r="B109" s="16">
        <v>26300</v>
      </c>
      <c r="C109" s="20">
        <v>5.3818046160843807</v>
      </c>
    </row>
    <row r="110" spans="1:3" x14ac:dyDescent="0.3">
      <c r="A110" s="8" t="s">
        <v>390</v>
      </c>
      <c r="B110" s="16">
        <v>12100</v>
      </c>
      <c r="C110" s="20">
        <v>4.7337813428368811</v>
      </c>
    </row>
    <row r="111" spans="1:3" x14ac:dyDescent="0.3">
      <c r="A111" s="8" t="s">
        <v>391</v>
      </c>
      <c r="B111" s="16">
        <v>13700</v>
      </c>
      <c r="C111" s="20">
        <v>3.5329183340395485</v>
      </c>
    </row>
    <row r="112" spans="1:3" x14ac:dyDescent="0.3">
      <c r="A112" s="8" t="s">
        <v>392</v>
      </c>
      <c r="B112" s="16">
        <v>15400</v>
      </c>
      <c r="C112" s="20">
        <v>3.9832502361228581</v>
      </c>
    </row>
    <row r="113" spans="1:7" x14ac:dyDescent="0.3">
      <c r="A113" s="8" t="s">
        <v>229</v>
      </c>
      <c r="B113" s="16">
        <v>49100</v>
      </c>
      <c r="C113" s="20">
        <v>0.58875007042424077</v>
      </c>
    </row>
    <row r="114" spans="1:7" x14ac:dyDescent="0.3">
      <c r="A114" s="8" t="s">
        <v>393</v>
      </c>
      <c r="B114" s="16">
        <v>22200</v>
      </c>
      <c r="C114" s="20">
        <v>1.9214876294635874</v>
      </c>
    </row>
    <row r="115" spans="1:7" x14ac:dyDescent="0.3">
      <c r="A115" s="8" t="s">
        <v>394</v>
      </c>
      <c r="B115" s="16">
        <v>17300</v>
      </c>
      <c r="C115" s="20">
        <v>2.5033109353025784</v>
      </c>
    </row>
    <row r="116" spans="1:7" x14ac:dyDescent="0.3">
      <c r="A116" s="8" t="s">
        <v>395</v>
      </c>
      <c r="B116" s="16">
        <v>17500</v>
      </c>
      <c r="C116" s="20">
        <v>1.8387039759469057</v>
      </c>
    </row>
    <row r="117" spans="1:7" x14ac:dyDescent="0.3">
      <c r="A117" s="8" t="s">
        <v>396</v>
      </c>
      <c r="B117" s="16">
        <v>17300</v>
      </c>
      <c r="C117" s="20">
        <v>2.7584160668725386</v>
      </c>
    </row>
    <row r="118" spans="1:7" x14ac:dyDescent="0.3">
      <c r="A118" s="8" t="s">
        <v>397</v>
      </c>
      <c r="B118" s="16">
        <v>13900</v>
      </c>
      <c r="C118" s="20">
        <v>3.8180465439104752</v>
      </c>
    </row>
    <row r="119" spans="1:7" x14ac:dyDescent="0.3">
      <c r="A119" s="8" t="s">
        <v>290</v>
      </c>
      <c r="B119" s="16">
        <v>11800</v>
      </c>
      <c r="C119" s="20">
        <v>2.8406334814768019</v>
      </c>
    </row>
    <row r="120" spans="1:7" x14ac:dyDescent="0.3">
      <c r="A120" s="10" t="s">
        <v>398</v>
      </c>
      <c r="B120" s="18">
        <v>15600</v>
      </c>
      <c r="C120" s="21">
        <v>3.2553900062080219</v>
      </c>
    </row>
    <row r="121" spans="1:7" x14ac:dyDescent="0.3">
      <c r="A121" s="202" t="s">
        <v>283</v>
      </c>
      <c r="B121" s="202"/>
      <c r="C121" s="202"/>
      <c r="D121" s="6"/>
      <c r="E121" s="6"/>
      <c r="F121" s="6"/>
      <c r="G121" s="6"/>
    </row>
    <row r="122" spans="1:7" x14ac:dyDescent="0.3">
      <c r="A122" s="198" t="s">
        <v>0</v>
      </c>
      <c r="B122" s="19"/>
      <c r="C122" s="20"/>
    </row>
    <row r="123" spans="1:7" x14ac:dyDescent="0.3">
      <c r="A123" s="8"/>
      <c r="B123" s="19"/>
      <c r="C123" s="20"/>
    </row>
    <row r="124" spans="1:7" x14ac:dyDescent="0.3">
      <c r="A124" s="8"/>
      <c r="B124" s="19"/>
      <c r="C124" s="20"/>
    </row>
    <row r="125" spans="1:7" x14ac:dyDescent="0.3">
      <c r="A125" s="8"/>
      <c r="B125" s="19"/>
      <c r="C125" s="20"/>
    </row>
    <row r="126" spans="1:7" x14ac:dyDescent="0.3">
      <c r="A126" s="8"/>
      <c r="B126" s="19"/>
      <c r="C126" s="20"/>
    </row>
    <row r="127" spans="1:7" x14ac:dyDescent="0.3">
      <c r="A127" s="8"/>
      <c r="B127" s="19"/>
      <c r="C127" s="20"/>
    </row>
    <row r="128" spans="1:7" x14ac:dyDescent="0.3">
      <c r="A128" s="8"/>
      <c r="B128" s="19"/>
      <c r="C128" s="20"/>
    </row>
    <row r="129" spans="1:3" x14ac:dyDescent="0.3">
      <c r="A129" s="8"/>
      <c r="B129" s="19"/>
      <c r="C129" s="20"/>
    </row>
    <row r="130" spans="1:3" x14ac:dyDescent="0.3">
      <c r="A130" s="8"/>
      <c r="B130" s="19"/>
      <c r="C130" s="20"/>
    </row>
    <row r="131" spans="1:3" x14ac:dyDescent="0.3">
      <c r="A131" s="8"/>
      <c r="B131" s="19"/>
      <c r="C131" s="20"/>
    </row>
    <row r="132" spans="1:3" x14ac:dyDescent="0.3">
      <c r="A132" s="8"/>
      <c r="B132" s="19"/>
      <c r="C132" s="20"/>
    </row>
    <row r="133" spans="1:3" x14ac:dyDescent="0.3">
      <c r="A133" s="8"/>
      <c r="B133" s="19"/>
      <c r="C133" s="20"/>
    </row>
    <row r="134" spans="1:3" x14ac:dyDescent="0.3">
      <c r="A134" s="8"/>
      <c r="B134" s="19"/>
      <c r="C134" s="20"/>
    </row>
    <row r="135" spans="1:3" x14ac:dyDescent="0.3">
      <c r="A135" s="8"/>
      <c r="B135" s="19"/>
      <c r="C135" s="20"/>
    </row>
    <row r="136" spans="1:3" x14ac:dyDescent="0.3">
      <c r="A136" s="8"/>
      <c r="B136" s="19"/>
      <c r="C136" s="20"/>
    </row>
    <row r="137" spans="1:3" x14ac:dyDescent="0.3">
      <c r="A137" s="8"/>
      <c r="B137" s="19"/>
      <c r="C137" s="20"/>
    </row>
    <row r="138" spans="1:3" x14ac:dyDescent="0.3">
      <c r="A138" s="8"/>
      <c r="B138" s="19"/>
      <c r="C138" s="20"/>
    </row>
    <row r="139" spans="1:3" x14ac:dyDescent="0.3">
      <c r="A139" s="8"/>
      <c r="B139" s="19"/>
      <c r="C139" s="20"/>
    </row>
    <row r="140" spans="1:3" x14ac:dyDescent="0.3">
      <c r="A140" s="8"/>
      <c r="B140" s="19"/>
      <c r="C140" s="20"/>
    </row>
    <row r="141" spans="1:3" x14ac:dyDescent="0.3">
      <c r="A141" s="8"/>
      <c r="B141" s="19"/>
      <c r="C141" s="20"/>
    </row>
    <row r="142" spans="1:3" x14ac:dyDescent="0.3">
      <c r="A142" s="8"/>
      <c r="B142" s="19"/>
      <c r="C142" s="20"/>
    </row>
    <row r="143" spans="1:3" x14ac:dyDescent="0.3">
      <c r="A143" s="8"/>
      <c r="B143" s="19"/>
      <c r="C143" s="20"/>
    </row>
    <row r="144" spans="1:3" x14ac:dyDescent="0.3">
      <c r="A144" s="8"/>
      <c r="B144" s="19"/>
      <c r="C144" s="20"/>
    </row>
    <row r="145" spans="1:3" x14ac:dyDescent="0.3">
      <c r="A145" s="8"/>
      <c r="B145" s="19"/>
      <c r="C145" s="20"/>
    </row>
    <row r="146" spans="1:3" x14ac:dyDescent="0.3">
      <c r="A146" s="8"/>
      <c r="B146" s="19"/>
      <c r="C146" s="20"/>
    </row>
    <row r="147" spans="1:3" x14ac:dyDescent="0.3">
      <c r="A147" s="8"/>
      <c r="B147" s="19"/>
      <c r="C147" s="20"/>
    </row>
    <row r="148" spans="1:3" x14ac:dyDescent="0.3">
      <c r="A148" s="8"/>
      <c r="B148" s="19"/>
      <c r="C148" s="20"/>
    </row>
    <row r="149" spans="1:3" x14ac:dyDescent="0.3">
      <c r="A149" s="8"/>
      <c r="B149" s="19"/>
      <c r="C149" s="20"/>
    </row>
    <row r="150" spans="1:3" x14ac:dyDescent="0.3">
      <c r="A150" s="8"/>
      <c r="B150" s="19"/>
      <c r="C150" s="20"/>
    </row>
    <row r="151" spans="1:3" x14ac:dyDescent="0.3">
      <c r="A151" s="8"/>
      <c r="B151" s="19"/>
      <c r="C151" s="20"/>
    </row>
    <row r="152" spans="1:3" x14ac:dyDescent="0.3">
      <c r="A152" s="8"/>
      <c r="B152" s="19"/>
      <c r="C152" s="20"/>
    </row>
    <row r="153" spans="1:3" x14ac:dyDescent="0.3">
      <c r="A153" s="8"/>
      <c r="B153" s="19"/>
      <c r="C153" s="20"/>
    </row>
    <row r="154" spans="1:3" x14ac:dyDescent="0.3">
      <c r="A154" s="8"/>
      <c r="B154" s="19"/>
      <c r="C154" s="20"/>
    </row>
    <row r="155" spans="1:3" x14ac:dyDescent="0.3">
      <c r="A155" s="8"/>
      <c r="B155" s="19"/>
      <c r="C155" s="20"/>
    </row>
    <row r="156" spans="1:3" x14ac:dyDescent="0.3">
      <c r="A156" s="8"/>
      <c r="B156" s="19"/>
      <c r="C156" s="20"/>
    </row>
    <row r="157" spans="1:3" x14ac:dyDescent="0.3">
      <c r="A157" s="8"/>
      <c r="B157" s="19"/>
      <c r="C157" s="20"/>
    </row>
    <row r="158" spans="1:3" x14ac:dyDescent="0.3">
      <c r="A158" s="8"/>
      <c r="B158" s="19"/>
      <c r="C158" s="20"/>
    </row>
    <row r="159" spans="1:3" x14ac:dyDescent="0.3">
      <c r="A159" s="8"/>
      <c r="B159" s="19"/>
      <c r="C159" s="20"/>
    </row>
    <row r="160" spans="1:3" x14ac:dyDescent="0.3">
      <c r="A160" s="8"/>
      <c r="B160" s="19"/>
      <c r="C160" s="20"/>
    </row>
    <row r="161" spans="1:3" x14ac:dyDescent="0.3">
      <c r="A161" s="8"/>
      <c r="B161" s="19"/>
      <c r="C161" s="20"/>
    </row>
    <row r="162" spans="1:3" x14ac:dyDescent="0.3">
      <c r="A162" s="8"/>
      <c r="B162" s="19"/>
      <c r="C162" s="20"/>
    </row>
    <row r="163" spans="1:3" x14ac:dyDescent="0.3">
      <c r="A163" s="8"/>
      <c r="B163" s="19"/>
      <c r="C163" s="20"/>
    </row>
    <row r="164" spans="1:3" x14ac:dyDescent="0.3">
      <c r="A164" s="8"/>
      <c r="B164" s="19"/>
      <c r="C164" s="20"/>
    </row>
    <row r="165" spans="1:3" x14ac:dyDescent="0.3">
      <c r="A165" s="8"/>
      <c r="B165" s="19"/>
      <c r="C165" s="20"/>
    </row>
    <row r="166" spans="1:3" x14ac:dyDescent="0.3">
      <c r="A166" s="8"/>
      <c r="B166" s="19"/>
      <c r="C166" s="20"/>
    </row>
    <row r="167" spans="1:3" x14ac:dyDescent="0.3">
      <c r="A167" s="8"/>
      <c r="B167" s="19"/>
      <c r="C167" s="20"/>
    </row>
    <row r="168" spans="1:3" x14ac:dyDescent="0.3">
      <c r="A168" s="8"/>
      <c r="B168" s="19"/>
      <c r="C168" s="20"/>
    </row>
    <row r="169" spans="1:3" x14ac:dyDescent="0.3">
      <c r="A169" s="8"/>
      <c r="B169" s="19"/>
      <c r="C169" s="20"/>
    </row>
    <row r="170" spans="1:3" x14ac:dyDescent="0.3">
      <c r="A170" s="8"/>
      <c r="B170" s="19"/>
      <c r="C170" s="20"/>
    </row>
    <row r="171" spans="1:3" x14ac:dyDescent="0.3">
      <c r="A171" s="8"/>
      <c r="B171" s="19"/>
      <c r="C171" s="20"/>
    </row>
    <row r="172" spans="1:3" x14ac:dyDescent="0.3">
      <c r="A172" s="8"/>
      <c r="B172" s="19"/>
      <c r="C172" s="20"/>
    </row>
    <row r="173" spans="1:3" x14ac:dyDescent="0.3">
      <c r="A173" s="8"/>
      <c r="B173" s="19"/>
      <c r="C173" s="20"/>
    </row>
    <row r="174" spans="1:3" x14ac:dyDescent="0.3">
      <c r="A174" s="8"/>
      <c r="B174" s="19"/>
      <c r="C174" s="20"/>
    </row>
    <row r="175" spans="1:3" x14ac:dyDescent="0.3">
      <c r="A175" s="8"/>
      <c r="B175" s="19"/>
      <c r="C175" s="20"/>
    </row>
    <row r="176" spans="1:3" x14ac:dyDescent="0.3">
      <c r="A176" s="8"/>
      <c r="B176" s="19"/>
      <c r="C176" s="20"/>
    </row>
    <row r="177" spans="1:3" x14ac:dyDescent="0.3">
      <c r="A177" s="8"/>
      <c r="B177" s="19"/>
      <c r="C177" s="20"/>
    </row>
    <row r="178" spans="1:3" x14ac:dyDescent="0.3">
      <c r="A178" s="8"/>
      <c r="B178" s="19"/>
      <c r="C178" s="20"/>
    </row>
    <row r="179" spans="1:3" x14ac:dyDescent="0.3">
      <c r="A179" s="8"/>
      <c r="B179" s="19"/>
      <c r="C179" s="20"/>
    </row>
    <row r="180" spans="1:3" x14ac:dyDescent="0.3">
      <c r="A180" s="8"/>
      <c r="B180" s="19"/>
      <c r="C180" s="20"/>
    </row>
    <row r="181" spans="1:3" x14ac:dyDescent="0.3">
      <c r="A181" s="8"/>
      <c r="B181" s="19"/>
      <c r="C181" s="20"/>
    </row>
    <row r="182" spans="1:3" x14ac:dyDescent="0.3">
      <c r="A182" s="8"/>
      <c r="B182" s="19"/>
      <c r="C182" s="20"/>
    </row>
    <row r="183" spans="1:3" x14ac:dyDescent="0.3">
      <c r="A183" s="8"/>
      <c r="B183" s="19"/>
      <c r="C183" s="20"/>
    </row>
    <row r="184" spans="1:3" x14ac:dyDescent="0.3">
      <c r="A184" s="8"/>
      <c r="B184" s="19"/>
      <c r="C184" s="20"/>
    </row>
    <row r="185" spans="1:3" x14ac:dyDescent="0.3">
      <c r="A185" s="8"/>
      <c r="B185" s="19"/>
      <c r="C185" s="20"/>
    </row>
    <row r="186" spans="1:3" x14ac:dyDescent="0.3">
      <c r="A186" s="8"/>
      <c r="B186" s="19"/>
      <c r="C186" s="20"/>
    </row>
    <row r="187" spans="1:3" x14ac:dyDescent="0.3">
      <c r="A187" s="8"/>
      <c r="B187" s="19"/>
      <c r="C187" s="20"/>
    </row>
    <row r="188" spans="1:3" x14ac:dyDescent="0.3">
      <c r="A188" s="8"/>
      <c r="B188" s="19"/>
      <c r="C188" s="20"/>
    </row>
    <row r="189" spans="1:3" x14ac:dyDescent="0.3">
      <c r="A189" s="8"/>
      <c r="B189" s="19"/>
      <c r="C189" s="20"/>
    </row>
    <row r="190" spans="1:3" x14ac:dyDescent="0.3">
      <c r="A190" s="8"/>
      <c r="B190" s="19"/>
      <c r="C190" s="20"/>
    </row>
    <row r="191" spans="1:3" x14ac:dyDescent="0.3">
      <c r="A191" s="8"/>
      <c r="B191" s="19"/>
      <c r="C191" s="20"/>
    </row>
    <row r="192" spans="1:3" x14ac:dyDescent="0.3">
      <c r="A192" s="8"/>
      <c r="B192" s="19"/>
      <c r="C192" s="20"/>
    </row>
    <row r="193" spans="1:3" x14ac:dyDescent="0.3">
      <c r="A193" s="8"/>
      <c r="B193" s="19"/>
      <c r="C193" s="20"/>
    </row>
    <row r="194" spans="1:3" x14ac:dyDescent="0.3">
      <c r="A194" s="8"/>
      <c r="B194" s="19"/>
      <c r="C194" s="20"/>
    </row>
    <row r="195" spans="1:3" x14ac:dyDescent="0.3">
      <c r="A195" s="8"/>
      <c r="B195" s="19"/>
      <c r="C195" s="20"/>
    </row>
    <row r="196" spans="1:3" x14ac:dyDescent="0.3">
      <c r="A196" s="8"/>
      <c r="B196" s="19"/>
      <c r="C196" s="20"/>
    </row>
    <row r="197" spans="1:3" x14ac:dyDescent="0.3">
      <c r="A197" s="8"/>
      <c r="B197" s="19"/>
      <c r="C197" s="20"/>
    </row>
    <row r="198" spans="1:3" x14ac:dyDescent="0.3">
      <c r="A198" s="8"/>
      <c r="B198" s="19"/>
      <c r="C198" s="20"/>
    </row>
    <row r="199" spans="1:3" x14ac:dyDescent="0.3">
      <c r="A199" s="8"/>
      <c r="B199" s="19"/>
      <c r="C199" s="20"/>
    </row>
    <row r="200" spans="1:3" x14ac:dyDescent="0.3">
      <c r="A200" s="8"/>
      <c r="B200" s="19"/>
      <c r="C200" s="20"/>
    </row>
    <row r="201" spans="1:3" x14ac:dyDescent="0.3">
      <c r="A201" s="8"/>
      <c r="B201" s="19"/>
      <c r="C201" s="20"/>
    </row>
    <row r="202" spans="1:3" x14ac:dyDescent="0.3">
      <c r="A202" s="8"/>
      <c r="B202" s="19"/>
      <c r="C202" s="20"/>
    </row>
    <row r="203" spans="1:3" x14ac:dyDescent="0.3">
      <c r="A203" s="8"/>
      <c r="B203" s="19"/>
      <c r="C203" s="20"/>
    </row>
    <row r="204" spans="1:3" x14ac:dyDescent="0.3">
      <c r="A204" s="8"/>
      <c r="B204" s="19"/>
      <c r="C204" s="20"/>
    </row>
    <row r="205" spans="1:3" x14ac:dyDescent="0.3">
      <c r="A205" s="8"/>
      <c r="B205" s="19"/>
      <c r="C205" s="20"/>
    </row>
    <row r="206" spans="1:3" x14ac:dyDescent="0.3">
      <c r="A206" s="8"/>
      <c r="B206" s="19"/>
      <c r="C206" s="20"/>
    </row>
    <row r="207" spans="1:3" x14ac:dyDescent="0.3">
      <c r="A207" s="8"/>
      <c r="B207" s="19"/>
      <c r="C207" s="20"/>
    </row>
    <row r="208" spans="1:3" x14ac:dyDescent="0.3">
      <c r="A208" s="8"/>
      <c r="B208" s="19"/>
      <c r="C208" s="20"/>
    </row>
    <row r="209" spans="1:3" x14ac:dyDescent="0.3">
      <c r="A209" s="8"/>
      <c r="B209" s="19"/>
      <c r="C209" s="20"/>
    </row>
    <row r="210" spans="1:3" x14ac:dyDescent="0.3">
      <c r="A210" s="8"/>
      <c r="B210" s="19"/>
      <c r="C210" s="20"/>
    </row>
    <row r="211" spans="1:3" x14ac:dyDescent="0.3">
      <c r="A211" s="8"/>
      <c r="B211" s="19"/>
      <c r="C211" s="20"/>
    </row>
    <row r="212" spans="1:3" x14ac:dyDescent="0.3">
      <c r="A212" s="8"/>
      <c r="B212" s="19"/>
      <c r="C212" s="20"/>
    </row>
    <row r="213" spans="1:3" x14ac:dyDescent="0.3">
      <c r="A213" s="8"/>
      <c r="B213" s="19"/>
      <c r="C213" s="20"/>
    </row>
    <row r="214" spans="1:3" x14ac:dyDescent="0.3">
      <c r="A214" s="8"/>
      <c r="B214" s="19"/>
      <c r="C214" s="20"/>
    </row>
    <row r="215" spans="1:3" x14ac:dyDescent="0.3">
      <c r="A215" s="8"/>
      <c r="B215" s="19"/>
      <c r="C215" s="20"/>
    </row>
    <row r="216" spans="1:3" x14ac:dyDescent="0.3">
      <c r="A216" s="8"/>
      <c r="B216" s="19"/>
      <c r="C216" s="20"/>
    </row>
    <row r="217" spans="1:3" x14ac:dyDescent="0.3">
      <c r="A217" s="8"/>
      <c r="B217" s="19"/>
      <c r="C217" s="20"/>
    </row>
    <row r="218" spans="1:3" x14ac:dyDescent="0.3">
      <c r="A218" s="8"/>
      <c r="B218" s="19"/>
      <c r="C218" s="20"/>
    </row>
    <row r="219" spans="1:3" x14ac:dyDescent="0.3">
      <c r="A219" s="8"/>
      <c r="B219" s="19"/>
      <c r="C219" s="20"/>
    </row>
    <row r="220" spans="1:3" x14ac:dyDescent="0.3">
      <c r="A220" s="8"/>
      <c r="B220" s="19"/>
      <c r="C220" s="20"/>
    </row>
    <row r="221" spans="1:3" x14ac:dyDescent="0.3">
      <c r="A221" s="8"/>
      <c r="B221" s="19"/>
      <c r="C221" s="20"/>
    </row>
    <row r="222" spans="1:3" x14ac:dyDescent="0.3">
      <c r="A222" s="8"/>
      <c r="B222" s="19"/>
      <c r="C222" s="20"/>
    </row>
    <row r="223" spans="1:3" x14ac:dyDescent="0.3">
      <c r="A223" s="8"/>
      <c r="B223" s="19"/>
      <c r="C223" s="20"/>
    </row>
    <row r="224" spans="1:3" x14ac:dyDescent="0.3">
      <c r="A224" s="8"/>
      <c r="B224" s="19"/>
      <c r="C224" s="20"/>
    </row>
    <row r="225" spans="1:3" x14ac:dyDescent="0.3">
      <c r="A225" s="8"/>
      <c r="B225" s="19"/>
      <c r="C225" s="20"/>
    </row>
    <row r="226" spans="1:3" x14ac:dyDescent="0.3">
      <c r="A226" s="8"/>
      <c r="B226" s="19"/>
      <c r="C226" s="20"/>
    </row>
    <row r="227" spans="1:3" x14ac:dyDescent="0.3">
      <c r="A227" s="8"/>
      <c r="B227" s="19"/>
      <c r="C227" s="20"/>
    </row>
    <row r="228" spans="1:3" x14ac:dyDescent="0.3">
      <c r="A228" s="8"/>
      <c r="B228" s="19"/>
      <c r="C228" s="20"/>
    </row>
    <row r="229" spans="1:3" x14ac:dyDescent="0.3">
      <c r="A229" s="8"/>
      <c r="B229" s="19"/>
      <c r="C229" s="20"/>
    </row>
    <row r="230" spans="1:3" x14ac:dyDescent="0.3">
      <c r="A230" s="8"/>
      <c r="B230" s="19"/>
      <c r="C230" s="20"/>
    </row>
    <row r="231" spans="1:3" x14ac:dyDescent="0.3">
      <c r="A231" s="8"/>
      <c r="B231" s="19"/>
      <c r="C231" s="20"/>
    </row>
    <row r="232" spans="1:3" x14ac:dyDescent="0.3">
      <c r="A232" s="8"/>
      <c r="B232" s="19"/>
      <c r="C232" s="20"/>
    </row>
    <row r="233" spans="1:3" x14ac:dyDescent="0.3">
      <c r="A233" s="8"/>
      <c r="B233" s="19"/>
      <c r="C233" s="20"/>
    </row>
    <row r="234" spans="1:3" x14ac:dyDescent="0.3">
      <c r="A234" s="8"/>
      <c r="B234" s="19"/>
      <c r="C234" s="20"/>
    </row>
    <row r="235" spans="1:3" x14ac:dyDescent="0.3">
      <c r="A235" s="8"/>
      <c r="B235" s="19"/>
      <c r="C235" s="20"/>
    </row>
    <row r="236" spans="1:3" x14ac:dyDescent="0.3">
      <c r="A236" s="8"/>
      <c r="B236" s="19"/>
      <c r="C236" s="20"/>
    </row>
    <row r="237" spans="1:3" x14ac:dyDescent="0.3">
      <c r="A237" s="8"/>
      <c r="B237" s="19"/>
      <c r="C237" s="20"/>
    </row>
    <row r="238" spans="1:3" x14ac:dyDescent="0.3">
      <c r="A238" s="8"/>
      <c r="B238" s="19"/>
      <c r="C238" s="20"/>
    </row>
    <row r="239" spans="1:3" x14ac:dyDescent="0.3">
      <c r="A239" s="8"/>
      <c r="B239" s="19"/>
      <c r="C239" s="20"/>
    </row>
    <row r="240" spans="1:3" x14ac:dyDescent="0.3">
      <c r="A240" s="8"/>
      <c r="B240" s="19"/>
      <c r="C240" s="20"/>
    </row>
    <row r="241" spans="1:3" x14ac:dyDescent="0.3">
      <c r="A241" s="8"/>
      <c r="B241" s="19"/>
      <c r="C241" s="20"/>
    </row>
    <row r="242" spans="1:3" x14ac:dyDescent="0.3">
      <c r="A242" s="8"/>
      <c r="B242" s="19"/>
      <c r="C242" s="20"/>
    </row>
    <row r="243" spans="1:3" x14ac:dyDescent="0.3">
      <c r="A243" s="8"/>
      <c r="B243" s="19"/>
      <c r="C243" s="20"/>
    </row>
    <row r="244" spans="1:3" x14ac:dyDescent="0.3">
      <c r="A244" s="8"/>
      <c r="B244" s="19"/>
      <c r="C244" s="20"/>
    </row>
    <row r="245" spans="1:3" x14ac:dyDescent="0.3">
      <c r="A245" s="8"/>
      <c r="B245" s="19"/>
      <c r="C245" s="20"/>
    </row>
  </sheetData>
  <mergeCells count="1">
    <mergeCell ref="A121:C121"/>
  </mergeCells>
  <hyperlinks>
    <hyperlink ref="A122" location="OBSAH!A1" display="OBSAH" xr:uid="{FF2CD454-714A-40CC-A8B2-674E76E14B5D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31C9D-AD18-4919-806D-61D806310999}">
  <sheetPr>
    <tabColor theme="4" tint="0.39997558519241921"/>
  </sheetPr>
  <dimension ref="A1:P70"/>
  <sheetViews>
    <sheetView topLeftCell="B14" zoomScaleNormal="100" workbookViewId="0">
      <selection activeCell="B15" sqref="B15"/>
    </sheetView>
  </sheetViews>
  <sheetFormatPr defaultColWidth="8.7265625" defaultRowHeight="14" x14ac:dyDescent="0.3"/>
  <cols>
    <col min="1" max="1" width="41" style="1" hidden="1" customWidth="1"/>
    <col min="2" max="2" width="33.453125" style="1" customWidth="1"/>
    <col min="3" max="3" width="8.7265625" style="1"/>
    <col min="4" max="4" width="17.54296875" style="1" customWidth="1"/>
    <col min="5" max="5" width="18.1796875" style="1" bestFit="1" customWidth="1"/>
    <col min="6" max="12" width="17.54296875" style="1" customWidth="1"/>
    <col min="13" max="13" width="26.26953125" style="1" bestFit="1" customWidth="1"/>
    <col min="14" max="14" width="17.54296875" style="1" customWidth="1"/>
    <col min="15" max="15" width="17.1796875" style="1" customWidth="1"/>
    <col min="16" max="16" width="17.54296875" style="1" customWidth="1"/>
    <col min="17" max="17" width="8.54296875" style="1" customWidth="1"/>
    <col min="18" max="18" width="8.54296875" style="1" bestFit="1" customWidth="1"/>
    <col min="19" max="19" width="8.7265625" style="1"/>
    <col min="20" max="21" width="8.54296875" style="1" bestFit="1" customWidth="1"/>
    <col min="22" max="22" width="8.7265625" style="1"/>
    <col min="23" max="24" width="8.54296875" style="1" bestFit="1" customWidth="1"/>
    <col min="25" max="16384" width="8.7265625" style="1"/>
  </cols>
  <sheetData>
    <row r="1" spans="1:16" hidden="1" x14ac:dyDescent="0.3">
      <c r="A1" s="79"/>
      <c r="B1" s="79"/>
      <c r="C1" s="79"/>
      <c r="D1" s="29" t="s">
        <v>415</v>
      </c>
      <c r="E1" s="29" t="s">
        <v>416</v>
      </c>
      <c r="F1" s="29" t="s">
        <v>417</v>
      </c>
      <c r="G1" s="29" t="s">
        <v>418</v>
      </c>
      <c r="H1" s="29" t="s">
        <v>419</v>
      </c>
      <c r="I1" s="29" t="s">
        <v>420</v>
      </c>
      <c r="J1" s="29" t="s">
        <v>421</v>
      </c>
      <c r="K1" s="29" t="s">
        <v>422</v>
      </c>
      <c r="L1" s="29" t="s">
        <v>423</v>
      </c>
      <c r="M1" s="29" t="s">
        <v>424</v>
      </c>
      <c r="N1" s="29" t="s">
        <v>425</v>
      </c>
    </row>
    <row r="2" spans="1:16" ht="14.25" hidden="1" customHeight="1" x14ac:dyDescent="0.3">
      <c r="A2" s="29" t="s">
        <v>426</v>
      </c>
      <c r="B2" s="29" t="s">
        <v>229</v>
      </c>
      <c r="C2" s="29" t="s">
        <v>427</v>
      </c>
      <c r="D2" s="34">
        <v>20468.545999999998</v>
      </c>
      <c r="E2" s="34">
        <v>21341.067999999999</v>
      </c>
      <c r="F2" s="34">
        <v>21518.115000000002</v>
      </c>
      <c r="G2" s="34">
        <v>22874.041000000001</v>
      </c>
      <c r="H2" s="34">
        <v>23470.726999999999</v>
      </c>
      <c r="I2" s="34">
        <v>24307.162</v>
      </c>
      <c r="J2" s="34">
        <v>25692.52</v>
      </c>
      <c r="K2" s="34">
        <v>26559.805</v>
      </c>
      <c r="L2" s="34">
        <v>26488.887999999999</v>
      </c>
      <c r="M2" s="34">
        <v>28104.14</v>
      </c>
      <c r="N2" s="34">
        <v>30708.977999999999</v>
      </c>
    </row>
    <row r="3" spans="1:16" hidden="1" x14ac:dyDescent="0.3">
      <c r="A3" s="29" t="s">
        <v>426</v>
      </c>
      <c r="B3" s="29" t="s">
        <v>393</v>
      </c>
      <c r="C3" s="29" t="s">
        <v>427</v>
      </c>
      <c r="D3" s="34">
        <v>8437.3490000000002</v>
      </c>
      <c r="E3" s="34">
        <v>8405.393</v>
      </c>
      <c r="F3" s="34">
        <v>8809.9709999999995</v>
      </c>
      <c r="G3" s="34">
        <v>8806.473</v>
      </c>
      <c r="H3" s="34">
        <v>9116.9979999999996</v>
      </c>
      <c r="I3" s="34">
        <v>9371.7009999999991</v>
      </c>
      <c r="J3" s="34">
        <v>10045.572</v>
      </c>
      <c r="K3" s="34">
        <v>11060.424999999999</v>
      </c>
      <c r="L3" s="34">
        <v>10669.723</v>
      </c>
      <c r="M3" s="34">
        <v>11365.976000000001</v>
      </c>
      <c r="N3" s="34">
        <v>12101.8</v>
      </c>
    </row>
    <row r="4" spans="1:16" hidden="1" x14ac:dyDescent="0.3">
      <c r="A4" s="29" t="s">
        <v>426</v>
      </c>
      <c r="B4" s="29" t="s">
        <v>394</v>
      </c>
      <c r="C4" s="29" t="s">
        <v>427</v>
      </c>
      <c r="D4" s="34">
        <v>7027.2240000000002</v>
      </c>
      <c r="E4" s="34">
        <v>6957.0950000000003</v>
      </c>
      <c r="F4" s="34">
        <v>7128.7529999999997</v>
      </c>
      <c r="G4" s="34">
        <v>7468.8789999999999</v>
      </c>
      <c r="H4" s="34">
        <v>7347.9870000000001</v>
      </c>
      <c r="I4" s="34">
        <v>7393.607</v>
      </c>
      <c r="J4" s="34">
        <v>8026.1360000000004</v>
      </c>
      <c r="K4" s="34">
        <v>8160.9080000000004</v>
      </c>
      <c r="L4" s="34">
        <v>8203.1270000000004</v>
      </c>
      <c r="M4" s="34">
        <v>8890.11</v>
      </c>
      <c r="N4" s="34">
        <v>10020.362999999999</v>
      </c>
    </row>
    <row r="5" spans="1:16" hidden="1" x14ac:dyDescent="0.3">
      <c r="A5" s="29" t="s">
        <v>426</v>
      </c>
      <c r="B5" s="29" t="s">
        <v>395</v>
      </c>
      <c r="C5" s="29" t="s">
        <v>427</v>
      </c>
      <c r="D5" s="34">
        <v>8251.8700000000008</v>
      </c>
      <c r="E5" s="34">
        <v>8090.777</v>
      </c>
      <c r="F5" s="34">
        <v>8214.2690000000002</v>
      </c>
      <c r="G5" s="34">
        <v>8342.2389999999996</v>
      </c>
      <c r="H5" s="34">
        <v>8562.9779999999992</v>
      </c>
      <c r="I5" s="34">
        <v>8972.0249999999996</v>
      </c>
      <c r="J5" s="34">
        <v>9123.0360000000001</v>
      </c>
      <c r="K5" s="34">
        <v>10023.673000000001</v>
      </c>
      <c r="L5" s="34">
        <v>9960.1509999999998</v>
      </c>
      <c r="M5" s="34">
        <v>10444.563</v>
      </c>
      <c r="N5" s="34">
        <v>11241.620999999999</v>
      </c>
      <c r="P5" s="31"/>
    </row>
    <row r="6" spans="1:16" hidden="1" x14ac:dyDescent="0.3">
      <c r="A6" s="29" t="s">
        <v>426</v>
      </c>
      <c r="B6" s="29" t="s">
        <v>396</v>
      </c>
      <c r="C6" s="29" t="s">
        <v>427</v>
      </c>
      <c r="D6" s="34">
        <v>8159.01</v>
      </c>
      <c r="E6" s="34">
        <v>8130.848</v>
      </c>
      <c r="F6" s="34">
        <v>8498.8799999999992</v>
      </c>
      <c r="G6" s="34">
        <v>8977.8739999999998</v>
      </c>
      <c r="H6" s="34">
        <v>8979.5290000000005</v>
      </c>
      <c r="I6" s="34">
        <v>9238.6389999999992</v>
      </c>
      <c r="J6" s="34">
        <v>9812.2669999999998</v>
      </c>
      <c r="K6" s="34">
        <v>10700.916999999999</v>
      </c>
      <c r="L6" s="34">
        <v>10274.36</v>
      </c>
      <c r="M6" s="34">
        <v>11242.179</v>
      </c>
      <c r="N6" s="34">
        <v>12396.074000000001</v>
      </c>
    </row>
    <row r="7" spans="1:16" hidden="1" x14ac:dyDescent="0.3">
      <c r="A7" s="29" t="s">
        <v>426</v>
      </c>
      <c r="B7" s="29" t="s">
        <v>397</v>
      </c>
      <c r="C7" s="29" t="s">
        <v>427</v>
      </c>
      <c r="D7" s="34">
        <v>6279.9229999999998</v>
      </c>
      <c r="E7" s="34">
        <v>6441.1090000000004</v>
      </c>
      <c r="F7" s="34">
        <v>6467.7129999999997</v>
      </c>
      <c r="G7" s="34">
        <v>6903.5079999999998</v>
      </c>
      <c r="H7" s="34">
        <v>6983.259</v>
      </c>
      <c r="I7" s="34">
        <v>7348.5370000000003</v>
      </c>
      <c r="J7" s="34">
        <v>7840.1229999999996</v>
      </c>
      <c r="K7" s="34">
        <v>8097.6390000000001</v>
      </c>
      <c r="L7" s="34">
        <v>7917.665</v>
      </c>
      <c r="M7" s="34">
        <v>8860.1470000000008</v>
      </c>
      <c r="N7" s="34">
        <v>9892.3510000000006</v>
      </c>
    </row>
    <row r="8" spans="1:16" hidden="1" x14ac:dyDescent="0.3">
      <c r="A8" s="29" t="s">
        <v>426</v>
      </c>
      <c r="B8" s="29" t="s">
        <v>290</v>
      </c>
      <c r="C8" s="29" t="s">
        <v>427</v>
      </c>
      <c r="D8" s="34">
        <v>6579.652</v>
      </c>
      <c r="E8" s="34">
        <v>6588.47</v>
      </c>
      <c r="F8" s="34">
        <v>6862.18</v>
      </c>
      <c r="G8" s="34">
        <v>7270.982</v>
      </c>
      <c r="H8" s="34">
        <v>7453.0940000000001</v>
      </c>
      <c r="I8" s="34">
        <v>7703.6059999999998</v>
      </c>
      <c r="J8" s="34">
        <v>8632.61</v>
      </c>
      <c r="K8" s="34">
        <v>8732.3189999999995</v>
      </c>
      <c r="L8" s="34">
        <v>8613.7620000000006</v>
      </c>
      <c r="M8" s="34">
        <v>9095.8979999999992</v>
      </c>
      <c r="N8" s="34">
        <v>9994.6119999999992</v>
      </c>
    </row>
    <row r="9" spans="1:16" hidden="1" x14ac:dyDescent="0.3">
      <c r="A9" s="29" t="s">
        <v>426</v>
      </c>
      <c r="B9" s="29" t="s">
        <v>398</v>
      </c>
      <c r="C9" s="29" t="s">
        <v>427</v>
      </c>
      <c r="D9" s="34">
        <v>8445.6830000000009</v>
      </c>
      <c r="E9" s="34">
        <v>8538.0329999999994</v>
      </c>
      <c r="F9" s="34">
        <v>8854.643</v>
      </c>
      <c r="G9" s="34">
        <v>9482.0519999999997</v>
      </c>
      <c r="H9" s="34">
        <v>9350.625</v>
      </c>
      <c r="I9" s="34">
        <v>10334.6</v>
      </c>
      <c r="J9" s="34">
        <v>10702.429</v>
      </c>
      <c r="K9" s="34">
        <v>11094.048000000001</v>
      </c>
      <c r="L9" s="34">
        <v>11316.42</v>
      </c>
      <c r="M9" s="34">
        <v>12252.708000000001</v>
      </c>
      <c r="N9" s="34">
        <v>13289.385</v>
      </c>
    </row>
    <row r="10" spans="1:16" hidden="1" x14ac:dyDescent="0.3">
      <c r="D10" s="35">
        <f t="shared" ref="D10:N10" si="0">AVERAGE(D3:D9)*1000000</f>
        <v>7597244428.5714302</v>
      </c>
      <c r="E10" s="35">
        <f t="shared" si="0"/>
        <v>7593103571.4285698</v>
      </c>
      <c r="F10" s="35">
        <f t="shared" si="0"/>
        <v>7833772714.2857141</v>
      </c>
      <c r="G10" s="35">
        <f t="shared" si="0"/>
        <v>8178858142.8571424</v>
      </c>
      <c r="H10" s="35">
        <f t="shared" si="0"/>
        <v>8256352857.1428556</v>
      </c>
      <c r="I10" s="35">
        <f t="shared" si="0"/>
        <v>8623244999.9999981</v>
      </c>
      <c r="J10" s="35">
        <f t="shared" si="0"/>
        <v>9168881857.1428566</v>
      </c>
      <c r="K10" s="35">
        <f t="shared" si="0"/>
        <v>9695704142.8571434</v>
      </c>
      <c r="L10" s="35">
        <f t="shared" si="0"/>
        <v>9565029714.2857151</v>
      </c>
      <c r="M10" s="35">
        <f t="shared" si="0"/>
        <v>10307368714.285715</v>
      </c>
      <c r="N10" s="35">
        <f t="shared" si="0"/>
        <v>11276600857.142855</v>
      </c>
    </row>
    <row r="11" spans="1:16" hidden="1" x14ac:dyDescent="0.3">
      <c r="D11" s="35">
        <f t="shared" ref="D11:N11" si="1">D2*1000000</f>
        <v>20468546000</v>
      </c>
      <c r="E11" s="35">
        <f t="shared" si="1"/>
        <v>21341068000</v>
      </c>
      <c r="F11" s="35">
        <f t="shared" si="1"/>
        <v>21518115000</v>
      </c>
      <c r="G11" s="35">
        <f t="shared" si="1"/>
        <v>22874041000</v>
      </c>
      <c r="H11" s="35">
        <f t="shared" si="1"/>
        <v>23470727000</v>
      </c>
      <c r="I11" s="35">
        <f t="shared" si="1"/>
        <v>24307162000</v>
      </c>
      <c r="J11" s="35">
        <f t="shared" si="1"/>
        <v>25692520000</v>
      </c>
      <c r="K11" s="35">
        <f t="shared" si="1"/>
        <v>26559805000</v>
      </c>
      <c r="L11" s="35">
        <f t="shared" si="1"/>
        <v>26488888000</v>
      </c>
      <c r="M11" s="35">
        <f t="shared" si="1"/>
        <v>28104140000</v>
      </c>
      <c r="N11" s="35">
        <f t="shared" si="1"/>
        <v>30708978000</v>
      </c>
    </row>
    <row r="12" spans="1:16" hidden="1" x14ac:dyDescent="0.3">
      <c r="D12" s="35">
        <f t="shared" ref="D12:N12" si="2">D11-D10</f>
        <v>12871301571.42857</v>
      </c>
      <c r="E12" s="35">
        <f t="shared" si="2"/>
        <v>13747964428.57143</v>
      </c>
      <c r="F12" s="35">
        <f t="shared" si="2"/>
        <v>13684342285.714287</v>
      </c>
      <c r="G12" s="35">
        <f t="shared" si="2"/>
        <v>14695182857.142857</v>
      </c>
      <c r="H12" s="35">
        <f t="shared" si="2"/>
        <v>15214374142.857143</v>
      </c>
      <c r="I12" s="35">
        <f t="shared" si="2"/>
        <v>15683917000.000002</v>
      </c>
      <c r="J12" s="35">
        <f t="shared" si="2"/>
        <v>16523638142.857143</v>
      </c>
      <c r="K12" s="35">
        <f t="shared" si="2"/>
        <v>16864100857.142857</v>
      </c>
      <c r="L12" s="35">
        <f t="shared" si="2"/>
        <v>16923858285.714285</v>
      </c>
      <c r="M12" s="35">
        <f t="shared" si="2"/>
        <v>17796771285.714287</v>
      </c>
      <c r="N12" s="35">
        <f t="shared" si="2"/>
        <v>19432377142.857147</v>
      </c>
    </row>
    <row r="13" spans="1:16" hidden="1" x14ac:dyDescent="0.3"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6" x14ac:dyDescent="0.3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6" x14ac:dyDescent="0.3">
      <c r="B15" s="197" t="s">
        <v>446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6" x14ac:dyDescent="0.3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s="2" customFormat="1" x14ac:dyDescent="0.3">
      <c r="B17" s="40"/>
      <c r="C17" s="40"/>
      <c r="D17" s="41" t="s">
        <v>415</v>
      </c>
      <c r="E17" s="41" t="s">
        <v>416</v>
      </c>
      <c r="F17" s="41" t="s">
        <v>417</v>
      </c>
      <c r="G17" s="41" t="s">
        <v>418</v>
      </c>
      <c r="H17" s="41" t="s">
        <v>419</v>
      </c>
      <c r="I17" s="41" t="s">
        <v>420</v>
      </c>
      <c r="J17" s="41" t="s">
        <v>421</v>
      </c>
      <c r="K17" s="41" t="s">
        <v>422</v>
      </c>
      <c r="L17" s="41" t="s">
        <v>423</v>
      </c>
      <c r="M17" s="41" t="s">
        <v>424</v>
      </c>
      <c r="N17" s="41" t="s">
        <v>425</v>
      </c>
    </row>
    <row r="18" spans="1:14" ht="28.5" customHeight="1" x14ac:dyDescent="0.3">
      <c r="B18" s="42" t="s">
        <v>436</v>
      </c>
      <c r="C18" s="38" t="s">
        <v>437</v>
      </c>
      <c r="D18" s="39">
        <f t="shared" ref="D18:N18" si="3">D10/D11</f>
        <v>0.37116678578788304</v>
      </c>
      <c r="E18" s="39">
        <f t="shared" si="3"/>
        <v>0.35579773099587003</v>
      </c>
      <c r="F18" s="39">
        <f t="shared" si="3"/>
        <v>0.36405478427295856</v>
      </c>
      <c r="G18" s="39">
        <f t="shared" si="3"/>
        <v>0.3575607013582402</v>
      </c>
      <c r="H18" s="39">
        <f t="shared" si="3"/>
        <v>0.35177235273295349</v>
      </c>
      <c r="I18" s="39">
        <f t="shared" si="3"/>
        <v>0.35476148963832133</v>
      </c>
      <c r="J18" s="39">
        <f t="shared" si="3"/>
        <v>0.35686969815116837</v>
      </c>
      <c r="K18" s="39">
        <f t="shared" si="3"/>
        <v>0.36505178192600224</v>
      </c>
      <c r="L18" s="39">
        <f t="shared" si="3"/>
        <v>0.36109593253917321</v>
      </c>
      <c r="M18" s="39">
        <f t="shared" si="3"/>
        <v>0.36675623998050522</v>
      </c>
      <c r="N18" s="39">
        <f t="shared" si="3"/>
        <v>0.36720860124823607</v>
      </c>
    </row>
    <row r="20" spans="1:14" x14ac:dyDescent="0.3">
      <c r="A20" s="29"/>
      <c r="B20" s="29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x14ac:dyDescent="0.3">
      <c r="A21" s="29"/>
      <c r="B21" s="29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x14ac:dyDescent="0.3">
      <c r="A22" s="29"/>
      <c r="B22" s="29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x14ac:dyDescent="0.3">
      <c r="A23" s="29"/>
      <c r="B23" s="29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x14ac:dyDescent="0.3">
      <c r="A24" s="29"/>
      <c r="B24" s="29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9" spans="1:14" x14ac:dyDescent="0.3">
      <c r="A29" s="79"/>
      <c r="B29" s="7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3">
      <c r="A30" s="29"/>
      <c r="B30" s="29"/>
      <c r="C30" s="29"/>
    </row>
    <row r="31" spans="1:14" x14ac:dyDescent="0.3">
      <c r="A31" s="29"/>
      <c r="B31" s="29"/>
      <c r="C31" s="29"/>
    </row>
    <row r="32" spans="1:14" x14ac:dyDescent="0.3">
      <c r="A32" s="29"/>
      <c r="B32" s="29"/>
      <c r="C32" s="29"/>
    </row>
    <row r="33" spans="1:6" x14ac:dyDescent="0.3">
      <c r="A33" s="29"/>
      <c r="B33" s="29"/>
      <c r="C33" s="29"/>
    </row>
    <row r="34" spans="1:6" x14ac:dyDescent="0.3">
      <c r="A34" s="29"/>
      <c r="B34" s="29"/>
      <c r="C34" s="29"/>
    </row>
    <row r="35" spans="1:6" x14ac:dyDescent="0.3">
      <c r="A35" s="29"/>
      <c r="B35" s="29"/>
      <c r="C35" s="29"/>
      <c r="F35" s="36" t="s">
        <v>445</v>
      </c>
    </row>
    <row r="36" spans="1:6" x14ac:dyDescent="0.3">
      <c r="A36" s="29"/>
      <c r="B36" s="198" t="s">
        <v>0</v>
      </c>
      <c r="C36" s="29"/>
    </row>
    <row r="37" spans="1:6" x14ac:dyDescent="0.3">
      <c r="A37" s="29"/>
      <c r="B37" s="29"/>
      <c r="C37" s="29"/>
    </row>
    <row r="64" spans="13:14" x14ac:dyDescent="0.3">
      <c r="M64" s="1" t="s">
        <v>438</v>
      </c>
      <c r="N64" s="33" t="e">
        <f>#REF!-#REF!</f>
        <v>#REF!</v>
      </c>
    </row>
    <row r="65" spans="2:14" x14ac:dyDescent="0.3">
      <c r="M65" s="1" t="s">
        <v>439</v>
      </c>
      <c r="N65" s="33" t="e">
        <f>#REF!-#REF!</f>
        <v>#REF!</v>
      </c>
    </row>
    <row r="66" spans="2:14" x14ac:dyDescent="0.3">
      <c r="M66" s="1" t="s">
        <v>440</v>
      </c>
      <c r="N66" s="33" t="e">
        <f>#REF!-#REF!</f>
        <v>#REF!</v>
      </c>
    </row>
    <row r="67" spans="2:14" x14ac:dyDescent="0.3">
      <c r="M67" s="1" t="s">
        <v>441</v>
      </c>
      <c r="N67" s="33" t="e">
        <f>#REF!-#REF!</f>
        <v>#REF!</v>
      </c>
    </row>
    <row r="68" spans="2:14" x14ac:dyDescent="0.3">
      <c r="B68" s="31"/>
      <c r="M68" s="1" t="s">
        <v>442</v>
      </c>
      <c r="N68" s="33" t="e">
        <f>#REF!-#REF!</f>
        <v>#REF!</v>
      </c>
    </row>
    <row r="69" spans="2:14" x14ac:dyDescent="0.3">
      <c r="M69" s="1" t="s">
        <v>443</v>
      </c>
      <c r="N69" s="33" t="e">
        <f>#REF!-#REF!</f>
        <v>#REF!</v>
      </c>
    </row>
    <row r="70" spans="2:14" x14ac:dyDescent="0.3">
      <c r="M70" s="1" t="s">
        <v>444</v>
      </c>
      <c r="N70" s="33" t="e">
        <f>#REF!-#REF!</f>
        <v>#REF!</v>
      </c>
    </row>
  </sheetData>
  <conditionalFormatting sqref="M64:N7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36" location="OBSAH!A1" display="OBSAH" xr:uid="{FE7581CD-5D72-4272-8877-3AE6FA95EBD8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317B-3E2A-4630-A5BE-500135C1E35E}">
  <sheetPr>
    <tabColor theme="4" tint="0.39997558519241921"/>
  </sheetPr>
  <dimension ref="A1:Q52"/>
  <sheetViews>
    <sheetView topLeftCell="D21" workbookViewId="0">
      <selection activeCell="D22" sqref="D22"/>
    </sheetView>
  </sheetViews>
  <sheetFormatPr defaultColWidth="8.7265625" defaultRowHeight="14" x14ac:dyDescent="0.3"/>
  <cols>
    <col min="1" max="1" width="0" style="1" hidden="1" customWidth="1"/>
    <col min="2" max="2" width="36" style="1" hidden="1" customWidth="1"/>
    <col min="3" max="3" width="0" style="1" hidden="1" customWidth="1"/>
    <col min="4" max="4" width="16.81640625" style="1" customWidth="1"/>
    <col min="5" max="15" width="9.1796875" style="1" bestFit="1" customWidth="1"/>
    <col min="16" max="16384" width="8.7265625" style="1"/>
  </cols>
  <sheetData>
    <row r="1" spans="1:15" hidden="1" x14ac:dyDescent="0.3">
      <c r="A1" s="1" t="s">
        <v>470</v>
      </c>
    </row>
    <row r="2" spans="1:15" hidden="1" x14ac:dyDescent="0.3"/>
    <row r="3" spans="1:15" hidden="1" x14ac:dyDescent="0.3"/>
    <row r="4" spans="1:15" hidden="1" x14ac:dyDescent="0.3">
      <c r="C4" s="1">
        <v>2012</v>
      </c>
      <c r="D4" s="1">
        <v>2013</v>
      </c>
      <c r="E4" s="1">
        <v>2014</v>
      </c>
      <c r="F4" s="1">
        <v>2015</v>
      </c>
      <c r="G4" s="1">
        <v>2016</v>
      </c>
      <c r="H4" s="1">
        <v>2017</v>
      </c>
      <c r="I4" s="1">
        <v>2018</v>
      </c>
      <c r="J4" s="1">
        <v>2019</v>
      </c>
      <c r="K4" s="1">
        <v>2020</v>
      </c>
      <c r="L4" s="1">
        <v>2021</v>
      </c>
      <c r="M4" s="1">
        <v>2022</v>
      </c>
    </row>
    <row r="5" spans="1:15" hidden="1" x14ac:dyDescent="0.3">
      <c r="B5" s="189" t="s">
        <v>471</v>
      </c>
      <c r="C5" s="190">
        <v>25800</v>
      </c>
      <c r="D5" s="190">
        <v>26000</v>
      </c>
      <c r="E5" s="190">
        <v>26600</v>
      </c>
      <c r="F5" s="190">
        <v>27500</v>
      </c>
      <c r="G5" s="190">
        <v>28200</v>
      </c>
      <c r="H5" s="190">
        <v>29300</v>
      </c>
      <c r="I5" s="190">
        <v>30300</v>
      </c>
      <c r="J5" s="190">
        <v>31300</v>
      </c>
      <c r="K5" s="190">
        <v>30100</v>
      </c>
      <c r="L5" s="190">
        <v>32700</v>
      </c>
      <c r="M5" s="190">
        <v>35400</v>
      </c>
      <c r="N5" s="191" t="s">
        <v>472</v>
      </c>
    </row>
    <row r="6" spans="1:15" hidden="1" x14ac:dyDescent="0.3"/>
    <row r="7" spans="1:15" hidden="1" x14ac:dyDescent="0.3"/>
    <row r="8" spans="1:15" hidden="1" x14ac:dyDescent="0.3"/>
    <row r="9" spans="1:15" hidden="1" x14ac:dyDescent="0.3"/>
    <row r="10" spans="1:15" hidden="1" x14ac:dyDescent="0.3">
      <c r="E10" s="29" t="s">
        <v>415</v>
      </c>
      <c r="F10" s="29" t="s">
        <v>416</v>
      </c>
      <c r="G10" s="29" t="s">
        <v>417</v>
      </c>
      <c r="H10" s="29" t="s">
        <v>418</v>
      </c>
      <c r="I10" s="29" t="s">
        <v>419</v>
      </c>
      <c r="J10" s="29" t="s">
        <v>420</v>
      </c>
      <c r="K10" s="29" t="s">
        <v>421</v>
      </c>
      <c r="L10" s="29" t="s">
        <v>422</v>
      </c>
      <c r="M10" s="29" t="s">
        <v>423</v>
      </c>
      <c r="N10" s="29" t="s">
        <v>424</v>
      </c>
      <c r="O10" s="29" t="s">
        <v>425</v>
      </c>
    </row>
    <row r="11" spans="1:15" hidden="1" x14ac:dyDescent="0.3">
      <c r="B11" s="29" t="s">
        <v>473</v>
      </c>
      <c r="C11" s="29" t="s">
        <v>229</v>
      </c>
      <c r="D11" s="29" t="s">
        <v>474</v>
      </c>
      <c r="E11" s="82">
        <v>49149.201000000001</v>
      </c>
      <c r="F11" s="82">
        <v>50946.862999999998</v>
      </c>
      <c r="G11" s="82">
        <v>51091.597999999998</v>
      </c>
      <c r="H11" s="82">
        <v>53178.303999999996</v>
      </c>
      <c r="I11" s="82">
        <v>50812.008000000002</v>
      </c>
      <c r="J11" s="82">
        <v>50007.523999999998</v>
      </c>
      <c r="K11" s="82">
        <v>50542.107000000004</v>
      </c>
      <c r="L11" s="82">
        <v>50963.404000000002</v>
      </c>
      <c r="M11" s="82">
        <v>47718.587</v>
      </c>
      <c r="N11" s="82">
        <v>47254.417000000001</v>
      </c>
      <c r="O11" s="82">
        <v>49902.137999999999</v>
      </c>
    </row>
    <row r="12" spans="1:15" hidden="1" x14ac:dyDescent="0.3">
      <c r="B12" s="29" t="s">
        <v>473</v>
      </c>
      <c r="C12" s="29" t="s">
        <v>393</v>
      </c>
      <c r="D12" s="29" t="s">
        <v>474</v>
      </c>
      <c r="E12" s="82">
        <v>22211.537</v>
      </c>
      <c r="F12" s="82">
        <v>22170.856</v>
      </c>
      <c r="G12" s="82">
        <v>23302.773000000001</v>
      </c>
      <c r="H12" s="82">
        <v>23037.982</v>
      </c>
      <c r="I12" s="82">
        <v>22455.09</v>
      </c>
      <c r="J12" s="82">
        <v>22187.883999999998</v>
      </c>
      <c r="K12" s="82">
        <v>23001.735000000001</v>
      </c>
      <c r="L12" s="82">
        <v>24982.942999999999</v>
      </c>
      <c r="M12" s="82">
        <v>22893.927</v>
      </c>
      <c r="N12" s="82">
        <v>24385.885999999999</v>
      </c>
      <c r="O12" s="82">
        <v>25726.756000000001</v>
      </c>
    </row>
    <row r="13" spans="1:15" hidden="1" x14ac:dyDescent="0.3">
      <c r="B13" s="29" t="s">
        <v>473</v>
      </c>
      <c r="C13" s="29" t="s">
        <v>394</v>
      </c>
      <c r="D13" s="29" t="s">
        <v>474</v>
      </c>
      <c r="E13" s="82">
        <v>17326.786</v>
      </c>
      <c r="F13" s="82">
        <v>17245.995999999999</v>
      </c>
      <c r="G13" s="82">
        <v>17783.061000000002</v>
      </c>
      <c r="H13" s="82">
        <v>18500.081999999999</v>
      </c>
      <c r="I13" s="82">
        <v>17209.062000000002</v>
      </c>
      <c r="J13" s="82">
        <v>16726</v>
      </c>
      <c r="K13" s="82">
        <v>17640.635999999999</v>
      </c>
      <c r="L13" s="82">
        <v>17777.990000000002</v>
      </c>
      <c r="M13" s="82">
        <v>17040.239000000001</v>
      </c>
      <c r="N13" s="82">
        <v>18740.314999999999</v>
      </c>
      <c r="O13" s="82">
        <v>21079.254000000001</v>
      </c>
    </row>
    <row r="14" spans="1:15" hidden="1" x14ac:dyDescent="0.3">
      <c r="B14" s="29" t="s">
        <v>473</v>
      </c>
      <c r="C14" s="29" t="s">
        <v>395</v>
      </c>
      <c r="D14" s="29" t="s">
        <v>474</v>
      </c>
      <c r="E14" s="82">
        <v>17531.764999999999</v>
      </c>
      <c r="F14" s="82">
        <v>17292.152999999998</v>
      </c>
      <c r="G14" s="82">
        <v>17682.933000000001</v>
      </c>
      <c r="H14" s="82">
        <v>17848.498</v>
      </c>
      <c r="I14" s="82">
        <v>17339.75</v>
      </c>
      <c r="J14" s="82">
        <v>17558.653999999999</v>
      </c>
      <c r="K14" s="82">
        <v>17359.054</v>
      </c>
      <c r="L14" s="82">
        <v>18925.105</v>
      </c>
      <c r="M14" s="82">
        <v>17949.045999999998</v>
      </c>
      <c r="N14" s="82">
        <v>18770.576000000001</v>
      </c>
      <c r="O14" s="82">
        <v>20122.79</v>
      </c>
    </row>
    <row r="15" spans="1:15" hidden="1" x14ac:dyDescent="0.3">
      <c r="B15" s="29" t="s">
        <v>473</v>
      </c>
      <c r="C15" s="29" t="s">
        <v>396</v>
      </c>
      <c r="D15" s="29" t="s">
        <v>474</v>
      </c>
      <c r="E15" s="82">
        <v>17312.383999999998</v>
      </c>
      <c r="F15" s="82">
        <v>17308.835999999999</v>
      </c>
      <c r="G15" s="82">
        <v>18172.609</v>
      </c>
      <c r="H15" s="82">
        <v>19021.566999999999</v>
      </c>
      <c r="I15" s="82">
        <v>17947.525000000001</v>
      </c>
      <c r="J15" s="82">
        <v>17786.911</v>
      </c>
      <c r="K15" s="82">
        <v>18305.419000000002</v>
      </c>
      <c r="L15" s="82">
        <v>19729.145</v>
      </c>
      <c r="M15" s="82">
        <v>18019.462</v>
      </c>
      <c r="N15" s="82">
        <v>19742.598000000002</v>
      </c>
      <c r="O15" s="82">
        <v>21641.892</v>
      </c>
    </row>
    <row r="16" spans="1:15" hidden="1" x14ac:dyDescent="0.3">
      <c r="B16" s="29" t="s">
        <v>473</v>
      </c>
      <c r="C16" s="29" t="s">
        <v>397</v>
      </c>
      <c r="D16" s="29" t="s">
        <v>474</v>
      </c>
      <c r="E16" s="82">
        <v>13942.692999999999</v>
      </c>
      <c r="F16" s="82">
        <v>14391.842000000001</v>
      </c>
      <c r="G16" s="82">
        <v>14553.521000000001</v>
      </c>
      <c r="H16" s="82">
        <v>15437.078</v>
      </c>
      <c r="I16" s="82">
        <v>14777.991</v>
      </c>
      <c r="J16" s="82">
        <v>15024.438</v>
      </c>
      <c r="K16" s="82">
        <v>15576.456</v>
      </c>
      <c r="L16" s="82">
        <v>15971.849</v>
      </c>
      <c r="M16" s="82">
        <v>14904.147000000001</v>
      </c>
      <c r="N16" s="82">
        <v>17243.973000000002</v>
      </c>
      <c r="O16" s="82">
        <v>19259.224999999999</v>
      </c>
    </row>
    <row r="17" spans="2:17" hidden="1" x14ac:dyDescent="0.3">
      <c r="B17" s="29" t="s">
        <v>473</v>
      </c>
      <c r="C17" s="29" t="s">
        <v>290</v>
      </c>
      <c r="D17" s="29" t="s">
        <v>474</v>
      </c>
      <c r="E17" s="82">
        <v>11794.462</v>
      </c>
      <c r="F17" s="82">
        <v>11833.24</v>
      </c>
      <c r="G17" s="82">
        <v>12362.89</v>
      </c>
      <c r="H17" s="82">
        <v>12965.843000000001</v>
      </c>
      <c r="I17" s="82">
        <v>12523</v>
      </c>
      <c r="J17" s="82">
        <v>12447.975</v>
      </c>
      <c r="K17" s="82">
        <v>13501.638000000001</v>
      </c>
      <c r="L17" s="82">
        <v>13486.102999999999</v>
      </c>
      <c r="M17" s="82">
        <v>12634.171</v>
      </c>
      <c r="N17" s="82">
        <v>13647.406999999999</v>
      </c>
      <c r="O17" s="82">
        <v>14925.601000000001</v>
      </c>
    </row>
    <row r="18" spans="2:17" hidden="1" x14ac:dyDescent="0.3">
      <c r="B18" s="29" t="s">
        <v>473</v>
      </c>
      <c r="C18" s="29" t="s">
        <v>398</v>
      </c>
      <c r="D18" s="29" t="s">
        <v>474</v>
      </c>
      <c r="E18" s="82">
        <v>15579.902</v>
      </c>
      <c r="F18" s="82">
        <v>15793.392</v>
      </c>
      <c r="G18" s="82">
        <v>16439.722000000002</v>
      </c>
      <c r="H18" s="82">
        <v>17423.286</v>
      </c>
      <c r="I18" s="82">
        <v>16186.723</v>
      </c>
      <c r="J18" s="82">
        <v>17212.664000000001</v>
      </c>
      <c r="K18" s="82">
        <v>17254.606</v>
      </c>
      <c r="L18" s="82">
        <v>17663.694</v>
      </c>
      <c r="M18" s="82">
        <v>17120.669999999998</v>
      </c>
      <c r="N18" s="82">
        <v>19028.946</v>
      </c>
      <c r="O18" s="82">
        <v>20470.684000000001</v>
      </c>
    </row>
    <row r="19" spans="2:17" ht="84" hidden="1" x14ac:dyDescent="0.3">
      <c r="C19" s="192" t="s">
        <v>471</v>
      </c>
      <c r="D19" s="29" t="s">
        <v>474</v>
      </c>
      <c r="E19" s="193">
        <v>25800</v>
      </c>
      <c r="F19" s="193">
        <v>26000</v>
      </c>
      <c r="G19" s="193">
        <v>26600</v>
      </c>
      <c r="H19" s="193">
        <v>27500</v>
      </c>
      <c r="I19" s="193">
        <v>28200</v>
      </c>
      <c r="J19" s="193">
        <v>29300</v>
      </c>
      <c r="K19" s="193">
        <v>30300</v>
      </c>
      <c r="L19" s="193">
        <v>31300</v>
      </c>
      <c r="M19" s="193">
        <v>30100</v>
      </c>
      <c r="N19" s="193">
        <v>32700</v>
      </c>
      <c r="O19" s="193">
        <v>35400</v>
      </c>
    </row>
    <row r="20" spans="2:17" hidden="1" x14ac:dyDescent="0.3"/>
    <row r="22" spans="2:17" x14ac:dyDescent="0.3">
      <c r="D22" s="2" t="s">
        <v>449</v>
      </c>
    </row>
    <row r="24" spans="2:17" s="186" customFormat="1" x14ac:dyDescent="0.3">
      <c r="D24" s="187"/>
      <c r="E24" s="194">
        <v>2012</v>
      </c>
      <c r="F24" s="194">
        <v>2013</v>
      </c>
      <c r="G24" s="194">
        <v>2014</v>
      </c>
      <c r="H24" s="194">
        <v>2015</v>
      </c>
      <c r="I24" s="194">
        <v>2016</v>
      </c>
      <c r="J24" s="194">
        <v>2017</v>
      </c>
      <c r="K24" s="194">
        <v>2018</v>
      </c>
      <c r="L24" s="194">
        <v>2019</v>
      </c>
      <c r="M24" s="194">
        <v>2020</v>
      </c>
      <c r="N24" s="194">
        <v>2021</v>
      </c>
      <c r="O24" s="194">
        <v>2022</v>
      </c>
    </row>
    <row r="25" spans="2:17" x14ac:dyDescent="0.3">
      <c r="D25" s="108" t="s">
        <v>476</v>
      </c>
      <c r="E25" s="195">
        <v>1</v>
      </c>
      <c r="F25" s="195">
        <v>1</v>
      </c>
      <c r="G25" s="195">
        <v>1</v>
      </c>
      <c r="H25" s="195">
        <v>1</v>
      </c>
      <c r="I25" s="195">
        <v>1</v>
      </c>
      <c r="J25" s="195">
        <v>1</v>
      </c>
      <c r="K25" s="195">
        <v>1</v>
      </c>
      <c r="L25" s="195">
        <v>1</v>
      </c>
      <c r="M25" s="195">
        <v>1</v>
      </c>
      <c r="N25" s="195">
        <v>1</v>
      </c>
      <c r="O25" s="195">
        <v>1</v>
      </c>
      <c r="Q25" s="196"/>
    </row>
    <row r="26" spans="2:17" x14ac:dyDescent="0.3">
      <c r="D26" s="108" t="s">
        <v>229</v>
      </c>
      <c r="E26" s="195">
        <f>E11/E19</f>
        <v>1.9050077906976746</v>
      </c>
      <c r="F26" s="195">
        <f t="shared" ref="F26:O26" si="0">F11/F19</f>
        <v>1.9594947307692308</v>
      </c>
      <c r="G26" s="195">
        <f t="shared" si="0"/>
        <v>1.9207367669172932</v>
      </c>
      <c r="H26" s="195">
        <f t="shared" si="0"/>
        <v>1.933756509090909</v>
      </c>
      <c r="I26" s="195">
        <f t="shared" si="0"/>
        <v>1.8018442553191489</v>
      </c>
      <c r="J26" s="195">
        <f t="shared" si="0"/>
        <v>1.7067414334470989</v>
      </c>
      <c r="K26" s="195">
        <f t="shared" si="0"/>
        <v>1.6680563366336636</v>
      </c>
      <c r="L26" s="195">
        <f t="shared" si="0"/>
        <v>1.6282237699680513</v>
      </c>
      <c r="M26" s="195">
        <f t="shared" si="0"/>
        <v>1.5853351162790696</v>
      </c>
      <c r="N26" s="195">
        <f t="shared" si="0"/>
        <v>1.4450892048929664</v>
      </c>
      <c r="O26" s="195">
        <f t="shared" si="0"/>
        <v>1.4096649152542373</v>
      </c>
      <c r="P26" s="29"/>
      <c r="Q26" s="196"/>
    </row>
    <row r="27" spans="2:17" x14ac:dyDescent="0.3">
      <c r="D27" s="108" t="s">
        <v>393</v>
      </c>
      <c r="E27" s="195">
        <f>E12/E19</f>
        <v>0.8609122868217054</v>
      </c>
      <c r="F27" s="195">
        <f t="shared" ref="F27:O27" si="1">F12/F19</f>
        <v>0.85272523076923079</v>
      </c>
      <c r="G27" s="195">
        <f t="shared" si="1"/>
        <v>0.87604409774436098</v>
      </c>
      <c r="H27" s="195">
        <f t="shared" si="1"/>
        <v>0.83774479999999996</v>
      </c>
      <c r="I27" s="195">
        <f t="shared" si="1"/>
        <v>0.79627978723404258</v>
      </c>
      <c r="J27" s="195">
        <f t="shared" si="1"/>
        <v>0.7572656655290102</v>
      </c>
      <c r="K27" s="195">
        <f t="shared" si="1"/>
        <v>0.75913316831683175</v>
      </c>
      <c r="L27" s="195">
        <f t="shared" si="1"/>
        <v>0.79817709265175718</v>
      </c>
      <c r="M27" s="195">
        <f t="shared" si="1"/>
        <v>0.76059558139534877</v>
      </c>
      <c r="N27" s="195">
        <f t="shared" si="1"/>
        <v>0.74574574923547399</v>
      </c>
      <c r="O27" s="195">
        <f t="shared" si="1"/>
        <v>0.72674451977401133</v>
      </c>
      <c r="P27" s="29"/>
      <c r="Q27" s="196"/>
    </row>
    <row r="28" spans="2:17" x14ac:dyDescent="0.3">
      <c r="D28" s="108" t="s">
        <v>394</v>
      </c>
      <c r="E28" s="195">
        <f>E13/E19</f>
        <v>0.67158085271317824</v>
      </c>
      <c r="F28" s="195">
        <f t="shared" ref="F28:O28" si="2">F13/F19</f>
        <v>0.66330753846153845</v>
      </c>
      <c r="G28" s="195">
        <f t="shared" si="2"/>
        <v>0.66853612781954896</v>
      </c>
      <c r="H28" s="195">
        <f t="shared" si="2"/>
        <v>0.67273025454545454</v>
      </c>
      <c r="I28" s="195">
        <f t="shared" si="2"/>
        <v>0.610250425531915</v>
      </c>
      <c r="J28" s="195">
        <f t="shared" si="2"/>
        <v>0.57085324232081913</v>
      </c>
      <c r="K28" s="195">
        <f t="shared" si="2"/>
        <v>0.58219920792079205</v>
      </c>
      <c r="L28" s="195">
        <f t="shared" si="2"/>
        <v>0.56798690095846649</v>
      </c>
      <c r="M28" s="195">
        <f t="shared" si="2"/>
        <v>0.56612089700996682</v>
      </c>
      <c r="N28" s="195">
        <f t="shared" si="2"/>
        <v>0.57309831804281341</v>
      </c>
      <c r="O28" s="195">
        <f t="shared" si="2"/>
        <v>0.59545915254237292</v>
      </c>
      <c r="P28" s="29"/>
      <c r="Q28" s="196"/>
    </row>
    <row r="29" spans="2:17" x14ac:dyDescent="0.3">
      <c r="D29" s="108" t="s">
        <v>395</v>
      </c>
      <c r="E29" s="195">
        <f>E14/E19</f>
        <v>0.67952577519379842</v>
      </c>
      <c r="F29" s="195">
        <f t="shared" ref="F29:O29" si="3">F14/F19</f>
        <v>0.66508280769230765</v>
      </c>
      <c r="G29" s="195">
        <f t="shared" si="3"/>
        <v>0.66477191729323315</v>
      </c>
      <c r="H29" s="195">
        <f t="shared" si="3"/>
        <v>0.64903629090909087</v>
      </c>
      <c r="I29" s="195">
        <f t="shared" si="3"/>
        <v>0.61488475177304969</v>
      </c>
      <c r="J29" s="195">
        <f t="shared" si="3"/>
        <v>0.59927146757679173</v>
      </c>
      <c r="K29" s="195">
        <f t="shared" si="3"/>
        <v>0.57290607260726067</v>
      </c>
      <c r="L29" s="195">
        <f t="shared" si="3"/>
        <v>0.6046359424920128</v>
      </c>
      <c r="M29" s="195">
        <f t="shared" si="3"/>
        <v>0.59631382059800664</v>
      </c>
      <c r="N29" s="195">
        <f t="shared" si="3"/>
        <v>0.57402373088685021</v>
      </c>
      <c r="O29" s="195">
        <f t="shared" si="3"/>
        <v>0.56844039548022607</v>
      </c>
      <c r="P29" s="29"/>
      <c r="Q29" s="196"/>
    </row>
    <row r="30" spans="2:17" x14ac:dyDescent="0.3">
      <c r="D30" s="108" t="s">
        <v>396</v>
      </c>
      <c r="E30" s="195">
        <f>E15/E19</f>
        <v>0.67102263565891462</v>
      </c>
      <c r="F30" s="195">
        <f t="shared" ref="F30:O30" si="4">F15/F19</f>
        <v>0.66572446153846154</v>
      </c>
      <c r="G30" s="195">
        <f t="shared" si="4"/>
        <v>0.68318078947368421</v>
      </c>
      <c r="H30" s="195">
        <f t="shared" si="4"/>
        <v>0.69169334545454542</v>
      </c>
      <c r="I30" s="195">
        <f t="shared" si="4"/>
        <v>0.63643705673758866</v>
      </c>
      <c r="J30" s="195">
        <f t="shared" si="4"/>
        <v>0.60706180887372019</v>
      </c>
      <c r="K30" s="195">
        <f t="shared" si="4"/>
        <v>0.60413924092409244</v>
      </c>
      <c r="L30" s="195">
        <f t="shared" si="4"/>
        <v>0.63032412140575078</v>
      </c>
      <c r="M30" s="195">
        <f t="shared" si="4"/>
        <v>0.59865322259136211</v>
      </c>
      <c r="N30" s="195">
        <f t="shared" si="4"/>
        <v>0.60374917431192665</v>
      </c>
      <c r="O30" s="195">
        <f t="shared" si="4"/>
        <v>0.61135288135593224</v>
      </c>
      <c r="P30" s="29"/>
      <c r="Q30" s="196"/>
    </row>
    <row r="31" spans="2:17" x14ac:dyDescent="0.3">
      <c r="D31" s="108" t="s">
        <v>397</v>
      </c>
      <c r="E31" s="195">
        <f>E16/E19</f>
        <v>0.54041445736434102</v>
      </c>
      <c r="F31" s="195">
        <f t="shared" ref="F31:O31" si="5">F16/F19</f>
        <v>0.55353238461538468</v>
      </c>
      <c r="G31" s="195">
        <f t="shared" si="5"/>
        <v>0.54712484962406016</v>
      </c>
      <c r="H31" s="195">
        <f t="shared" si="5"/>
        <v>0.56134829090909089</v>
      </c>
      <c r="I31" s="195">
        <f t="shared" si="5"/>
        <v>0.52404223404255323</v>
      </c>
      <c r="J31" s="195">
        <f t="shared" si="5"/>
        <v>0.51277945392491464</v>
      </c>
      <c r="K31" s="195">
        <f t="shared" si="5"/>
        <v>0.51407445544554453</v>
      </c>
      <c r="L31" s="195">
        <f t="shared" si="5"/>
        <v>0.51028271565495209</v>
      </c>
      <c r="M31" s="195">
        <f t="shared" si="5"/>
        <v>0.4951543853820598</v>
      </c>
      <c r="N31" s="195">
        <f t="shared" si="5"/>
        <v>0.52733862385321106</v>
      </c>
      <c r="O31" s="195">
        <f t="shared" si="5"/>
        <v>0.54404590395480223</v>
      </c>
      <c r="P31" s="29"/>
      <c r="Q31" s="196"/>
    </row>
    <row r="32" spans="2:17" x14ac:dyDescent="0.3">
      <c r="D32" s="108" t="s">
        <v>290</v>
      </c>
      <c r="E32" s="195">
        <f>E17/E19</f>
        <v>0.45714968992248062</v>
      </c>
      <c r="F32" s="195">
        <f t="shared" ref="F32:O32" si="6">F17/F19</f>
        <v>0.45512461538461535</v>
      </c>
      <c r="G32" s="195">
        <f t="shared" si="6"/>
        <v>0.46477030075187969</v>
      </c>
      <c r="H32" s="195">
        <f t="shared" si="6"/>
        <v>0.47148520000000005</v>
      </c>
      <c r="I32" s="195">
        <f t="shared" si="6"/>
        <v>0.44407801418439719</v>
      </c>
      <c r="J32" s="195">
        <f t="shared" si="6"/>
        <v>0.42484556313993177</v>
      </c>
      <c r="K32" s="195">
        <f t="shared" si="6"/>
        <v>0.44559861386138616</v>
      </c>
      <c r="L32" s="195">
        <f t="shared" si="6"/>
        <v>0.43086591054313095</v>
      </c>
      <c r="M32" s="195">
        <f t="shared" si="6"/>
        <v>0.41973990033222591</v>
      </c>
      <c r="N32" s="195">
        <f t="shared" si="6"/>
        <v>0.41735189602446482</v>
      </c>
      <c r="O32" s="195">
        <f t="shared" si="6"/>
        <v>0.4216271468926554</v>
      </c>
      <c r="P32" s="29"/>
      <c r="Q32" s="196"/>
    </row>
    <row r="33" spans="4:17" x14ac:dyDescent="0.3">
      <c r="D33" s="108" t="s">
        <v>398</v>
      </c>
      <c r="E33" s="195">
        <f>E18/E19</f>
        <v>0.60387217054263564</v>
      </c>
      <c r="F33" s="195">
        <f t="shared" ref="F33:O33" si="7">F18/F19</f>
        <v>0.60743815384615385</v>
      </c>
      <c r="G33" s="195">
        <f t="shared" si="7"/>
        <v>0.61803466165413534</v>
      </c>
      <c r="H33" s="195">
        <f t="shared" si="7"/>
        <v>0.63357403636363641</v>
      </c>
      <c r="I33" s="195">
        <f t="shared" si="7"/>
        <v>0.57399726950354613</v>
      </c>
      <c r="J33" s="195">
        <f t="shared" si="7"/>
        <v>0.58746293515358361</v>
      </c>
      <c r="K33" s="195">
        <f t="shared" si="7"/>
        <v>0.56945894389438945</v>
      </c>
      <c r="L33" s="195">
        <f t="shared" si="7"/>
        <v>0.56433527156549523</v>
      </c>
      <c r="M33" s="195">
        <f t="shared" si="7"/>
        <v>0.56879302325581393</v>
      </c>
      <c r="N33" s="195">
        <f t="shared" si="7"/>
        <v>0.58192495412844036</v>
      </c>
      <c r="O33" s="195">
        <f t="shared" si="7"/>
        <v>0.57826790960451979</v>
      </c>
      <c r="P33" s="29"/>
      <c r="Q33" s="196"/>
    </row>
    <row r="51" spans="4:13" x14ac:dyDescent="0.3">
      <c r="M51" s="85" t="s">
        <v>445</v>
      </c>
    </row>
    <row r="52" spans="4:13" x14ac:dyDescent="0.3">
      <c r="D52" s="198" t="s">
        <v>0</v>
      </c>
    </row>
  </sheetData>
  <conditionalFormatting sqref="P26:P33">
    <cfRule type="colorScale" priority="1">
      <colorScale>
        <cfvo type="min"/>
        <cfvo type="max"/>
        <color rgb="FFFF7128"/>
        <color theme="9" tint="-0.249977111117893"/>
      </colorScale>
    </cfRule>
  </conditionalFormatting>
  <hyperlinks>
    <hyperlink ref="D52" location="OBSAH!A1" display="OBSAH" xr:uid="{B16D3FC4-6453-496C-9A54-745921A3B62F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1750B2AB6FF4091ADD777F799685D" ma:contentTypeVersion="4" ma:contentTypeDescription="Create a new document." ma:contentTypeScope="" ma:versionID="10094a7d970d8020d133025671558756">
  <xsd:schema xmlns:xsd="http://www.w3.org/2001/XMLSchema" xmlns:xs="http://www.w3.org/2001/XMLSchema" xmlns:p="http://schemas.microsoft.com/office/2006/metadata/properties" xmlns:ns2="238e0629-3b51-4126-892f-2fbd5d9c76ba" targetNamespace="http://schemas.microsoft.com/office/2006/metadata/properties" ma:root="true" ma:fieldsID="a833e8617155ecf04b3b468d6b730aa6" ns2:_="">
    <xsd:import namespace="238e0629-3b51-4126-892f-2fbd5d9c7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e0629-3b51-4126-892f-2fbd5d9c7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AE904-F1D4-4AD3-87DA-F998378E8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e0629-3b51-4126-892f-2fbd5d9c7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0520B-C1F6-4215-8D83-F2A56CF201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789307-B46C-41A8-B640-5BC6CF93A6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31</vt:i4>
      </vt:variant>
    </vt:vector>
  </HeadingPairs>
  <TitlesOfParts>
    <vt:vector size="31" baseType="lpstr">
      <vt:lpstr>OBSAH</vt:lpstr>
      <vt:lpstr>Mapa 1</vt:lpstr>
      <vt:lpstr>Mapa 2</vt:lpstr>
      <vt:lpstr>Mapa 3</vt:lpstr>
      <vt:lpstr>Mapa 4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17</vt:lpstr>
      <vt:lpstr>Graf 18</vt:lpstr>
      <vt:lpstr>Graf 19</vt:lpstr>
      <vt:lpstr>Tabuľka 1</vt:lpstr>
      <vt:lpstr>Tabuľka 2</vt:lpstr>
      <vt:lpstr>Tabuľka 3</vt:lpstr>
      <vt:lpstr>Tabuľka 4</vt:lpstr>
      <vt:lpstr>Tabuľka 5</vt:lpstr>
      <vt:lpstr>Tabuľka 6</vt:lpstr>
      <vt:lpstr>Tabuľka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Mráz, Viktor</dc:creator>
  <cp:keywords/>
  <dc:description/>
  <cp:lastModifiedBy>Fedor, Pavol</cp:lastModifiedBy>
  <cp:revision/>
  <dcterms:created xsi:type="dcterms:W3CDTF">2023-10-09T08:48:59Z</dcterms:created>
  <dcterms:modified xsi:type="dcterms:W3CDTF">2025-01-13T12:35:44Z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0x010100F021750B2AB6FF4091ADD777F799685D</vt:lpwstr>
  </property>
</Properties>
</file>