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a.baginova\Desktop\príručka\vzory\"/>
    </mc:Choice>
  </mc:AlternateContent>
  <bookViews>
    <workbookView xWindow="0" yWindow="-30" windowWidth="23970" windowHeight="8610" tabRatio="644"/>
  </bookViews>
  <sheets>
    <sheet name="mesiac rok" sheetId="3" r:id="rId1"/>
  </sheets>
  <definedNames>
    <definedName name="_xlnm.Print_Titles" localSheetId="0">'mesiac rok'!$1:$12</definedName>
    <definedName name="_xlnm.Print_Area" localSheetId="0">'mesiac rok'!$A$1:$AA$40</definedName>
  </definedNames>
  <calcPr calcId="152511"/>
</workbook>
</file>

<file path=xl/calcChain.xml><?xml version="1.0" encoding="utf-8"?>
<calcChain xmlns="http://schemas.openxmlformats.org/spreadsheetml/2006/main">
  <c r="G21" i="3" l="1"/>
  <c r="G14" i="3"/>
  <c r="G15" i="3"/>
  <c r="G16" i="3"/>
  <c r="G17" i="3"/>
  <c r="G18" i="3"/>
  <c r="G19" i="3"/>
  <c r="G20" i="3"/>
  <c r="G13" i="3"/>
  <c r="F22" i="3" l="1"/>
  <c r="J18" i="3"/>
  <c r="J21" i="3"/>
  <c r="J14" i="3"/>
  <c r="J15" i="3"/>
  <c r="I16" i="3"/>
  <c r="J13" i="3"/>
  <c r="J19" i="3"/>
  <c r="M13" i="3"/>
  <c r="U13" i="3"/>
  <c r="Y13" i="3"/>
  <c r="U14" i="3"/>
  <c r="M15" i="3"/>
  <c r="Q15" i="3"/>
  <c r="U15" i="3"/>
  <c r="Y15" i="3"/>
  <c r="J16" i="3"/>
  <c r="S16" i="3"/>
  <c r="I17" i="3"/>
  <c r="J17" i="3"/>
  <c r="M17" i="3"/>
  <c r="L17" i="3" s="1"/>
  <c r="O17" i="3"/>
  <c r="N17" i="3" s="1"/>
  <c r="Q17" i="3"/>
  <c r="S17" i="3"/>
  <c r="U17" i="3"/>
  <c r="T17" i="3" s="1"/>
  <c r="W17" i="3"/>
  <c r="V17" i="3" s="1"/>
  <c r="Y17" i="3"/>
  <c r="M18" i="3"/>
  <c r="O18" i="3"/>
  <c r="N18" i="3" s="1"/>
  <c r="Q18" i="3"/>
  <c r="S18" i="3"/>
  <c r="R18" i="3" s="1"/>
  <c r="U18" i="3"/>
  <c r="W18" i="3"/>
  <c r="V18" i="3" s="1"/>
  <c r="Y18" i="3"/>
  <c r="M19" i="3"/>
  <c r="O19" i="3"/>
  <c r="N19" i="3" s="1"/>
  <c r="Q19" i="3"/>
  <c r="P19" i="3" s="1"/>
  <c r="S19" i="3"/>
  <c r="R19" i="3" s="1"/>
  <c r="U19" i="3"/>
  <c r="T19" i="3" s="1"/>
  <c r="W19" i="3"/>
  <c r="V19" i="3" s="1"/>
  <c r="Y19" i="3"/>
  <c r="X19" i="3" s="1"/>
  <c r="M20" i="3"/>
  <c r="L20" i="3" s="1"/>
  <c r="O20" i="3"/>
  <c r="N20" i="3" s="1"/>
  <c r="Q20" i="3"/>
  <c r="P20" i="3" s="1"/>
  <c r="S20" i="3"/>
  <c r="R20" i="3" s="1"/>
  <c r="U20" i="3"/>
  <c r="T20" i="3" s="1"/>
  <c r="W20" i="3"/>
  <c r="V20" i="3" s="1"/>
  <c r="Y20" i="3"/>
  <c r="X20" i="3" s="1"/>
  <c r="M21" i="3"/>
  <c r="L21" i="3" s="1"/>
  <c r="O21" i="3"/>
  <c r="N21" i="3" s="1"/>
  <c r="Q21" i="3"/>
  <c r="P21" i="3" s="1"/>
  <c r="S21" i="3"/>
  <c r="R21" i="3" s="1"/>
  <c r="U21" i="3"/>
  <c r="T21" i="3" s="1"/>
  <c r="W21" i="3"/>
  <c r="V21" i="3" s="1"/>
  <c r="Y21" i="3"/>
  <c r="X21" i="3" s="1"/>
  <c r="J20" i="3"/>
  <c r="G22" i="3"/>
  <c r="W15" i="3"/>
  <c r="S15" i="3"/>
  <c r="O15" i="3"/>
  <c r="W14" i="3"/>
  <c r="S14" i="3"/>
  <c r="Q14" i="3"/>
  <c r="M14" i="3"/>
  <c r="I14" i="3"/>
  <c r="W16" i="3"/>
  <c r="U16" i="3"/>
  <c r="O16" i="3"/>
  <c r="M16" i="3"/>
  <c r="S13" i="3"/>
  <c r="O13" i="3"/>
  <c r="I13" i="3"/>
  <c r="L13" i="3" l="1"/>
  <c r="Z13" i="3" s="1"/>
  <c r="N13" i="3"/>
  <c r="R17" i="3"/>
  <c r="P17" i="3"/>
  <c r="X13" i="3"/>
  <c r="R13" i="3"/>
  <c r="T13" i="3"/>
  <c r="X18" i="3"/>
  <c r="T18" i="3"/>
  <c r="P18" i="3"/>
  <c r="L18" i="3"/>
  <c r="Y16" i="3"/>
  <c r="X16" i="3" s="1"/>
  <c r="Q16" i="3"/>
  <c r="P16" i="3" s="1"/>
  <c r="Y14" i="3"/>
  <c r="X14" i="3" s="1"/>
  <c r="O14" i="3"/>
  <c r="W13" i="3"/>
  <c r="V13" i="3" s="1"/>
  <c r="Q13" i="3"/>
  <c r="P13" i="3" s="1"/>
  <c r="L14" i="3"/>
  <c r="Z21" i="3"/>
  <c r="X17" i="3"/>
  <c r="Z17" i="3" s="1"/>
  <c r="Z20" i="3"/>
  <c r="L19" i="3"/>
  <c r="Z19" i="3" s="1"/>
  <c r="R16" i="3"/>
  <c r="V16" i="3"/>
  <c r="T16" i="3"/>
  <c r="N16" i="3"/>
  <c r="L16" i="3"/>
  <c r="J22" i="3"/>
  <c r="R14" i="3"/>
  <c r="P14" i="3"/>
  <c r="T14" i="3"/>
  <c r="V14" i="3"/>
  <c r="N14" i="3"/>
  <c r="I15" i="3"/>
  <c r="Z18" i="3" l="1"/>
  <c r="Z14" i="3"/>
  <c r="Z16" i="3"/>
  <c r="V15" i="3"/>
  <c r="V22" i="3" s="1"/>
  <c r="R15" i="3"/>
  <c r="R22" i="3" s="1"/>
  <c r="L15" i="3"/>
  <c r="P15" i="3"/>
  <c r="P22" i="3" s="1"/>
  <c r="T15" i="3"/>
  <c r="T22" i="3" s="1"/>
  <c r="X15" i="3"/>
  <c r="X22" i="3" s="1"/>
  <c r="N15" i="3"/>
  <c r="N22" i="3" s="1"/>
  <c r="L22" i="3" l="1"/>
  <c r="Z22" i="3" s="1"/>
  <c r="Z15" i="3"/>
</calcChain>
</file>

<file path=xl/comments1.xml><?xml version="1.0" encoding="utf-8"?>
<comments xmlns="http://schemas.openxmlformats.org/spreadsheetml/2006/main">
  <authors>
    <author>balakova</author>
  </authors>
  <commentList>
    <comment ref="F11" authorId="0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sharedStrings.xml><?xml version="1.0" encoding="utf-8"?>
<sst xmlns="http://schemas.openxmlformats.org/spreadsheetml/2006/main" count="93" uniqueCount="68">
  <si>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</si>
  <si>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</si>
  <si>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</si>
  <si>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</si>
  <si>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</si>
  <si>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</si>
  <si>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</si>
  <si>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</si>
  <si>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</si>
  <si>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</si>
  <si>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</si>
  <si>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</si>
  <si>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</si>
  <si>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Použité indexy:</t>
  </si>
  <si>
    <t>podľa výpisu z bankového účtu</t>
  </si>
  <si>
    <t>preddavok na daň z príjmu</t>
  </si>
  <si>
    <t xml:space="preserve">Miesto, dátum: V Bratislave, dňa 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</si>
  <si>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</si>
  <si>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</si>
  <si>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</si>
  <si>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</si>
  <si>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</si>
  <si>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</si>
  <si>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BrigVS</t>
  </si>
  <si>
    <t>BrigSS</t>
  </si>
  <si>
    <t>€</t>
  </si>
  <si>
    <t>%</t>
  </si>
  <si>
    <t>Číslo sumarizačného hárku:</t>
  </si>
  <si>
    <t>VŠZP</t>
  </si>
  <si>
    <t>700221411/8180</t>
  </si>
  <si>
    <t>ostatné ZP- Dôvera</t>
  </si>
  <si>
    <t>700747747/8180</t>
  </si>
  <si>
    <t>ostatné ZP- Union</t>
  </si>
  <si>
    <t>7000256534/8180</t>
  </si>
  <si>
    <t>7000155733/8180</t>
  </si>
  <si>
    <t>5002598027280459/8180</t>
  </si>
  <si>
    <t>suma s uplatnením úľavy</t>
  </si>
  <si>
    <t>–</t>
  </si>
  <si>
    <t>623 – zdravotné poistenie</t>
  </si>
  <si>
    <t>621 – zdravotné poistenie</t>
  </si>
  <si>
    <t>Meno a priezvisko zamestnanca</t>
  </si>
  <si>
    <r>
      <t xml:space="preserve">uplatnenie úľavy </t>
    </r>
    <r>
      <rPr>
        <b/>
        <sz val="6"/>
        <rFont val="Arial Narrow"/>
        <family val="2"/>
        <charset val="238"/>
      </rPr>
      <t>2</t>
    </r>
  </si>
  <si>
    <t>637027 - odmena podielu za ROP</t>
  </si>
  <si>
    <t>Názov a IČO prijímateľa:</t>
  </si>
  <si>
    <t>Kód projektu ITMS:</t>
  </si>
  <si>
    <t>Obdobie vyúčtovania:</t>
  </si>
  <si>
    <t>DoVP</t>
  </si>
  <si>
    <t>po aktualizácii % podielu oprávnených činností pre ROP sa hlavička upraví na "Kontrolu oprávnenosti výdavkov pre ROP"</t>
  </si>
  <si>
    <t>č. bankového účtu zamestnanca, na ktorý bola uhradená odmena</t>
  </si>
  <si>
    <t>637027 - odmena = celková suma z prac. výkazu</t>
  </si>
  <si>
    <t>uplatnenie si práva  podľa § 227a zákona č. 461/2003 Z. z. o sociálnom poistení v znení zákona č. 413/2012 Z. z. platí pre BrigVS a BrigSS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</si>
  <si>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</si>
  <si>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</si>
  <si>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</si>
  <si>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</si>
  <si>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</si>
  <si>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r>
      <t xml:space="preserve">CELKOM </t>
    </r>
    <r>
      <rPr>
        <b/>
        <vertAlign val="superscript"/>
        <sz val="12"/>
        <rFont val="Arial Narrow"/>
        <family val="2"/>
        <charset val="238"/>
      </rPr>
      <t>3</t>
    </r>
    <r>
      <rPr>
        <b/>
        <sz val="12"/>
        <rFont val="Arial Narrow"/>
        <family val="2"/>
        <charset val="238"/>
      </rPr>
      <t xml:space="preserve"> </t>
    </r>
  </si>
  <si>
    <t>DOHODY mesiac / rok</t>
  </si>
  <si>
    <t>uvedie sa druh mimopracovného pomeru (DoVP (dohoda o vykonaní práce) / DoPČ (dohoda o pracovnej činnosti) / BrigVS (dohoda o brigádnickej práci vysokoškolského študenta) / BrigSS (dohoda o brigádnickej práci stredoškolského študenta))</t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</si>
  <si>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</si>
  <si>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</si>
  <si>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</si>
  <si>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finančný manažér, mzdová účtovníčka...)</t>
    </r>
  </si>
  <si>
    <r>
      <t xml:space="preserve">Schválil (meno, pozícia, podpis): </t>
    </r>
    <r>
      <rPr>
        <sz val="10"/>
        <color rgb="FF00B0F0"/>
        <rFont val="Arial Narrow"/>
        <family val="2"/>
        <charset val="238"/>
      </rPr>
      <t>poverený nadriadený zamestnanec</t>
    </r>
  </si>
  <si>
    <r>
      <t xml:space="preserve">Podporná dokumentácia (pracovné zmluvy, platové výmery, ich dodatky a zmeny, rôzne vyhlásenia zamestnanca, výplatné pásky,  mzdové listy a výpisy z bankového účtu potvrdzujúce úhradu finančných prostriedkov oprávnených zamestnancov podľa zoznamu a úhradu zákonných odvodov a preddavku dane z príjmu) je z dôvodu dodržania zákona č. 428/2002 Z.z. o ochrane osobných údajov archivovaná v mzdovej učtárni, na osobnom úrade prijímateľa a bude </t>
    </r>
    <r>
      <rPr>
        <sz val="10"/>
        <color rgb="FFFF0000"/>
        <rFont val="Arial Narrow"/>
        <family val="2"/>
        <charset val="238"/>
      </rPr>
      <t>uchovávaná minimálne do 31.8.2020.</t>
    </r>
    <r>
      <rPr>
        <sz val="10"/>
        <rFont val="Arial Narrow"/>
        <family val="2"/>
        <charset val="238"/>
      </rPr>
      <t xml:space="preserve"> Výdavky uvedené v zozname sú riadne zaúčtované v účtovníctve prijímateľa a sú v súlade s Rozhodnutím o schválení žiadosti o NFP.</t>
    </r>
  </si>
  <si>
    <t xml:space="preserve">Sumarizačný hárok dohodári RO pre IROP </t>
  </si>
  <si>
    <r>
      <t xml:space="preserve">Prijímateľ potvrdzuje správnosť údajov / Kontrola oprávnenosti výdavkov pre IROP </t>
    </r>
    <r>
      <rPr>
        <b/>
        <vertAlign val="superscript"/>
        <sz val="10"/>
        <rFont val="Arial Narrow"/>
        <family val="2"/>
        <charset val="238"/>
      </rPr>
      <t>5</t>
    </r>
    <r>
      <rPr>
        <b/>
        <sz val="10"/>
        <rFont val="Arial Narrow"/>
        <family val="2"/>
        <charset val="238"/>
      </rPr>
      <t>:</t>
    </r>
  </si>
  <si>
    <t>sumy "Celkom" sú podkladom k vypĺňaniu  Prílohy 2b.3 dumár dohodári RO pre IROP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</si>
</sst>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%"/>
  </numFmts>
  <fonts count="25" x14ac:knownFonts="1">
    <font>
      <sz val="10"/>
      <name val="Arial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sz val="6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2"/>
      <color rgb="FF00B0F0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sz val="10"/>
      <color rgb="FF00B0F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8" fillId="0" borderId="0"/>
  </cellStyleXfs>
  <cellXfs count="196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8" fillId="0" borderId="0" xfId="0" applyFont="1" applyAlignment="1">
      <alignment horizontal="center"/>
    </xf>
    <xf numFmtId="4" fontId="8" fillId="0" borderId="5" xfId="0" applyNumberFormat="1" applyFont="1" applyFill="1" applyBorder="1" applyAlignment="1">
      <alignment horizontal="right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right" vertical="center" wrapText="1"/>
    </xf>
    <xf numFmtId="14" fontId="8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14" fontId="8" fillId="0" borderId="9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12" fillId="0" borderId="0" xfId="0" applyNumberFormat="1" applyFont="1" applyAlignment="1">
      <alignment wrapText="1"/>
    </xf>
    <xf numFmtId="164" fontId="12" fillId="0" borderId="0" xfId="0" applyNumberFormat="1" applyFont="1"/>
    <xf numFmtId="165" fontId="8" fillId="5" borderId="5" xfId="0" applyNumberFormat="1" applyFont="1" applyFill="1" applyBorder="1" applyAlignment="1">
      <alignment horizontal="right" vertical="center" wrapText="1"/>
    </xf>
    <xf numFmtId="10" fontId="8" fillId="5" borderId="5" xfId="0" applyNumberFormat="1" applyFont="1" applyFill="1" applyBorder="1" applyAlignment="1">
      <alignment horizontal="right" vertical="center" wrapText="1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2" fontId="14" fillId="3" borderId="5" xfId="0" applyNumberFormat="1" applyFont="1" applyFill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10" fontId="8" fillId="5" borderId="5" xfId="0" applyNumberFormat="1" applyFont="1" applyFill="1" applyBorder="1" applyAlignment="1" applyProtection="1">
      <alignment horizontal="right" vertical="center" wrapText="1"/>
    </xf>
    <xf numFmtId="0" fontId="12" fillId="0" borderId="6" xfId="0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165" fontId="8" fillId="5" borderId="6" xfId="0" applyNumberFormat="1" applyFont="1" applyFill="1" applyBorder="1" applyAlignment="1">
      <alignment horizontal="right" vertical="center" wrapText="1"/>
    </xf>
    <xf numFmtId="10" fontId="8" fillId="5" borderId="6" xfId="0" applyNumberFormat="1" applyFont="1" applyFill="1" applyBorder="1" applyAlignment="1">
      <alignment horizontal="right" vertical="center" wrapText="1"/>
    </xf>
    <xf numFmtId="10" fontId="8" fillId="5" borderId="6" xfId="0" applyNumberFormat="1" applyFont="1" applyFill="1" applyBorder="1" applyAlignment="1" applyProtection="1">
      <alignment horizontal="right" vertical="center" wrapText="1"/>
    </xf>
    <xf numFmtId="4" fontId="8" fillId="3" borderId="6" xfId="0" applyNumberFormat="1" applyFont="1" applyFill="1" applyBorder="1" applyAlignment="1">
      <alignment horizontal="right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2" fontId="14" fillId="3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right" vertical="center" wrapText="1"/>
    </xf>
    <xf numFmtId="4" fontId="8" fillId="0" borderId="12" xfId="0" applyNumberFormat="1" applyFont="1" applyFill="1" applyBorder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4" fontId="8" fillId="0" borderId="8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24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vertical="center" wrapText="1"/>
    </xf>
    <xf numFmtId="0" fontId="5" fillId="3" borderId="39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right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10" fontId="8" fillId="5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19" xfId="0" applyFont="1" applyBorder="1" applyAlignment="1"/>
    <xf numFmtId="0" fontId="6" fillId="0" borderId="0" xfId="0" applyFont="1" applyBorder="1" applyAlignment="1"/>
    <xf numFmtId="0" fontId="6" fillId="0" borderId="14" xfId="0" applyFont="1" applyBorder="1" applyAlignment="1"/>
    <xf numFmtId="0" fontId="6" fillId="0" borderId="23" xfId="0" applyFont="1" applyBorder="1" applyAlignment="1"/>
    <xf numFmtId="0" fontId="12" fillId="0" borderId="0" xfId="0" applyFont="1" applyFill="1" applyAlignment="1">
      <alignment wrapText="1"/>
    </xf>
    <xf numFmtId="0" fontId="12" fillId="0" borderId="0" xfId="0" applyFont="1" applyBorder="1"/>
    <xf numFmtId="0" fontId="6" fillId="0" borderId="0" xfId="0" applyFont="1" applyBorder="1"/>
    <xf numFmtId="0" fontId="12" fillId="0" borderId="14" xfId="0" applyFont="1" applyBorder="1"/>
    <xf numFmtId="0" fontId="6" fillId="0" borderId="14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19" xfId="0" applyFont="1" applyBorder="1"/>
    <xf numFmtId="0" fontId="3" fillId="0" borderId="34" xfId="1" applyFont="1" applyBorder="1" applyAlignment="1">
      <alignment horizontal="left" vertical="center"/>
    </xf>
    <xf numFmtId="0" fontId="14" fillId="0" borderId="36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vertical="center" wrapText="1"/>
    </xf>
    <xf numFmtId="0" fontId="14" fillId="0" borderId="32" xfId="0" applyFont="1" applyFill="1" applyBorder="1" applyAlignment="1">
      <alignment vertical="center" wrapText="1"/>
    </xf>
    <xf numFmtId="0" fontId="14" fillId="0" borderId="45" xfId="0" applyFont="1" applyFill="1" applyBorder="1" applyAlignment="1">
      <alignment horizontal="left" vertical="top" wrapText="1"/>
    </xf>
    <xf numFmtId="0" fontId="14" fillId="0" borderId="46" xfId="0" applyFont="1" applyFill="1" applyBorder="1" applyAlignment="1">
      <alignment horizontal="left" vertical="top" wrapText="1"/>
    </xf>
    <xf numFmtId="0" fontId="14" fillId="0" borderId="47" xfId="0" applyFont="1" applyFill="1" applyBorder="1" applyAlignment="1">
      <alignment horizontal="left" vertical="top" wrapText="1"/>
    </xf>
    <xf numFmtId="0" fontId="14" fillId="0" borderId="44" xfId="0" applyFont="1" applyFill="1" applyBorder="1" applyAlignment="1">
      <alignment horizontal="left" vertical="top" wrapText="1"/>
    </xf>
    <xf numFmtId="0" fontId="14" fillId="0" borderId="42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2" fontId="14" fillId="3" borderId="36" xfId="0" applyNumberFormat="1" applyFont="1" applyFill="1" applyBorder="1" applyAlignment="1">
      <alignment horizontal="center" vertical="center" wrapText="1"/>
    </xf>
    <xf numFmtId="2" fontId="14" fillId="3" borderId="3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5" fillId="0" borderId="38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39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center"/>
    </xf>
    <xf numFmtId="0" fontId="6" fillId="0" borderId="37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19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2" fontId="14" fillId="3" borderId="31" xfId="0" applyNumberFormat="1" applyFont="1" applyFill="1" applyBorder="1" applyAlignment="1">
      <alignment horizontal="center" vertical="center" wrapText="1"/>
    </xf>
    <xf numFmtId="2" fontId="5" fillId="3" borderId="26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2" fontId="14" fillId="3" borderId="3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left" vertical="top" wrapText="1"/>
    </xf>
    <xf numFmtId="0" fontId="11" fillId="0" borderId="0" xfId="0" applyFont="1" applyAlignment="1"/>
    <xf numFmtId="0" fontId="6" fillId="0" borderId="36" xfId="0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44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center" vertical="top" wrapText="1"/>
    </xf>
    <xf numFmtId="49" fontId="8" fillId="0" borderId="48" xfId="0" applyNumberFormat="1" applyFont="1" applyFill="1" applyBorder="1" applyAlignment="1">
      <alignment horizontal="center" vertical="center" wrapText="1"/>
    </xf>
    <xf numFmtId="49" fontId="8" fillId="0" borderId="49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left" vertical="center"/>
    </xf>
    <xf numFmtId="0" fontId="5" fillId="3" borderId="26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14" fillId="0" borderId="20" xfId="0" applyFont="1" applyFill="1" applyBorder="1" applyAlignment="1">
      <alignment vertical="center" wrapText="1"/>
    </xf>
    <xf numFmtId="0" fontId="14" fillId="0" borderId="21" xfId="0" applyFont="1" applyFill="1" applyBorder="1" applyAlignment="1">
      <alignment vertical="center" wrapText="1"/>
    </xf>
    <xf numFmtId="0" fontId="20" fillId="0" borderId="37" xfId="2" applyFont="1" applyBorder="1" applyAlignment="1">
      <alignment horizontal="center" vertical="center"/>
    </xf>
    <xf numFmtId="0" fontId="20" fillId="0" borderId="26" xfId="2" applyFont="1" applyBorder="1" applyAlignment="1">
      <alignment horizontal="center" vertical="center"/>
    </xf>
    <xf numFmtId="0" fontId="20" fillId="0" borderId="13" xfId="2" applyFont="1" applyBorder="1" applyAlignment="1">
      <alignment horizontal="center" vertical="center"/>
    </xf>
    <xf numFmtId="0" fontId="19" fillId="0" borderId="33" xfId="2" applyFont="1" applyBorder="1" applyAlignment="1">
      <alignment horizontal="left" vertical="center"/>
    </xf>
    <xf numFmtId="0" fontId="19" fillId="0" borderId="34" xfId="2" applyFont="1" applyBorder="1" applyAlignment="1">
      <alignment horizontal="left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20" fillId="0" borderId="33" xfId="2" applyFont="1" applyBorder="1" applyAlignment="1">
      <alignment horizontal="center" vertical="center"/>
    </xf>
    <xf numFmtId="0" fontId="20" fillId="0" borderId="34" xfId="2" applyFont="1" applyBorder="1" applyAlignment="1">
      <alignment horizontal="center" vertical="center"/>
    </xf>
    <xf numFmtId="0" fontId="20" fillId="0" borderId="35" xfId="2" applyFont="1" applyBorder="1" applyAlignment="1">
      <alignment horizontal="center" vertical="center"/>
    </xf>
    <xf numFmtId="0" fontId="19" fillId="0" borderId="43" xfId="2" applyFont="1" applyBorder="1" applyAlignment="1">
      <alignment horizontal="left" vertical="center"/>
    </xf>
    <xf numFmtId="0" fontId="19" fillId="0" borderId="15" xfId="2" applyFont="1" applyBorder="1" applyAlignment="1">
      <alignment horizontal="left" vertical="center"/>
    </xf>
    <xf numFmtId="0" fontId="3" fillId="0" borderId="37" xfId="1" applyFont="1" applyBorder="1" applyAlignment="1">
      <alignment horizontal="left" vertical="center" wrapText="1"/>
    </xf>
    <xf numFmtId="0" fontId="3" fillId="0" borderId="26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center" wrapText="1"/>
    </xf>
    <xf numFmtId="0" fontId="3" fillId="0" borderId="37" xfId="1" applyFont="1" applyBorder="1" applyAlignment="1">
      <alignment horizontal="left" vertical="center"/>
    </xf>
    <xf numFmtId="0" fontId="3" fillId="0" borderId="26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19" fillId="0" borderId="35" xfId="2" applyFont="1" applyBorder="1" applyAlignment="1">
      <alignment horizontal="left" vertical="center"/>
    </xf>
    <xf numFmtId="0" fontId="20" fillId="0" borderId="33" xfId="2" applyFont="1" applyBorder="1" applyAlignment="1">
      <alignment horizontal="left" vertical="center"/>
    </xf>
    <xf numFmtId="0" fontId="20" fillId="0" borderId="34" xfId="2" applyFont="1" applyBorder="1" applyAlignment="1">
      <alignment horizontal="left" vertical="center"/>
    </xf>
    <xf numFmtId="0" fontId="20" fillId="0" borderId="35" xfId="2" applyFont="1" applyBorder="1" applyAlignment="1">
      <alignment horizontal="left" vertical="center"/>
    </xf>
    <xf numFmtId="0" fontId="24" fillId="0" borderId="0" xfId="0" applyFont="1"/>
  </cellXfs>
  <cellStyles count="3">
    <cellStyle name="Normálna 2" xfId="1"/>
    <cellStyle name="Normálna 3" xfId="2"/>
    <cellStyle name="Normálne" xfId="0" builtinId="0"/>
  </cellStyles>
  <dxfs count="2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8"/>
  <sheetViews>
    <sheetView tabSelected="1" view="pageBreakPreview" zoomScale="85" zoomScaleNormal="100" zoomScaleSheetLayoutView="85" zoomScalePageLayoutView="50" workbookViewId="0">
      <selection activeCell="B37" sqref="B37"/>
    </sheetView>
  </sheetViews>
  <sheetFormatPr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5" width="11" style="2" customWidth="1"/>
    <col min="6" max="6" width="13.7109375" style="2" customWidth="1"/>
    <col min="7" max="7" width="11.5703125" style="2" customWidth="1"/>
    <col min="8" max="9" width="8.28515625" style="2" customWidth="1"/>
    <col min="10" max="10" width="5.7109375" style="2" customWidth="1"/>
    <col min="11" max="11" width="5.7109375" style="27" customWidth="1"/>
    <col min="12" max="12" width="7" style="2" customWidth="1"/>
    <col min="13" max="13" width="6.140625" style="2" customWidth="1"/>
    <col min="14" max="19" width="5.7109375" style="2" customWidth="1"/>
    <col min="20" max="20" width="6.42578125" style="2" customWidth="1"/>
    <col min="21" max="24" width="5.7109375" style="2" customWidth="1"/>
    <col min="25" max="25" width="6" style="2" customWidth="1"/>
    <col min="26" max="26" width="10" style="2" customWidth="1"/>
    <col min="27" max="27" width="17.7109375" style="2" customWidth="1"/>
    <col min="28" max="16384" width="9.140625" style="2"/>
  </cols>
  <sheetData>
    <row r="1" spans="1:27" s="1" customFormat="1" ht="15" customHeight="1" x14ac:dyDescent="0.3">
      <c r="A1" s="185"/>
      <c r="B1" s="186"/>
      <c r="C1" s="187"/>
      <c r="D1" s="179" t="s">
        <v>65</v>
      </c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1"/>
    </row>
    <row r="2" spans="1:27" s="1" customFormat="1" ht="15" customHeight="1" thickBot="1" x14ac:dyDescent="0.35">
      <c r="A2" s="188"/>
      <c r="B2" s="189"/>
      <c r="C2" s="190"/>
      <c r="D2" s="182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4"/>
    </row>
    <row r="3" spans="1:27" s="1" customFormat="1" ht="15" customHeight="1" thickBot="1" x14ac:dyDescent="0.35">
      <c r="A3" s="94"/>
      <c r="B3" s="66"/>
      <c r="C3" s="67"/>
      <c r="D3" s="67"/>
      <c r="E3" s="67"/>
      <c r="F3" s="67"/>
      <c r="G3" s="67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5"/>
      <c r="AA3" s="65"/>
    </row>
    <row r="4" spans="1:27" s="1" customFormat="1" ht="15" customHeight="1" thickBot="1" x14ac:dyDescent="0.35">
      <c r="A4" s="167" t="s">
        <v>27</v>
      </c>
      <c r="B4" s="168"/>
      <c r="C4" s="191"/>
      <c r="D4" s="192" t="s">
        <v>57</v>
      </c>
      <c r="E4" s="193"/>
      <c r="F4" s="193"/>
      <c r="G4" s="193"/>
      <c r="H4" s="193"/>
      <c r="I4" s="193"/>
      <c r="J4" s="193"/>
      <c r="K4" s="193"/>
      <c r="L4" s="194"/>
      <c r="M4" s="119" t="s">
        <v>64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1"/>
    </row>
    <row r="5" spans="1:27" s="1" customFormat="1" ht="15" customHeight="1" thickBot="1" x14ac:dyDescent="0.35">
      <c r="A5" s="167" t="s">
        <v>43</v>
      </c>
      <c r="B5" s="168"/>
      <c r="C5" s="191"/>
      <c r="D5" s="164"/>
      <c r="E5" s="165"/>
      <c r="F5" s="165"/>
      <c r="G5" s="165"/>
      <c r="H5" s="165"/>
      <c r="I5" s="165"/>
      <c r="J5" s="165"/>
      <c r="K5" s="165"/>
      <c r="L5" s="166"/>
      <c r="M5" s="122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4"/>
    </row>
    <row r="6" spans="1:27" s="1" customFormat="1" ht="15" customHeight="1" thickBot="1" x14ac:dyDescent="0.35">
      <c r="A6" s="177" t="s">
        <v>44</v>
      </c>
      <c r="B6" s="178"/>
      <c r="C6" s="178"/>
      <c r="D6" s="164"/>
      <c r="E6" s="165"/>
      <c r="F6" s="165"/>
      <c r="G6" s="165"/>
      <c r="H6" s="165"/>
      <c r="I6" s="165"/>
      <c r="J6" s="165"/>
      <c r="K6" s="165"/>
      <c r="L6" s="166"/>
      <c r="M6" s="122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4"/>
    </row>
    <row r="7" spans="1:27" s="1" customFormat="1" ht="18.75" customHeight="1" thickBot="1" x14ac:dyDescent="0.35">
      <c r="A7" s="167" t="s">
        <v>45</v>
      </c>
      <c r="B7" s="168"/>
      <c r="C7" s="168"/>
      <c r="D7" s="174"/>
      <c r="E7" s="175"/>
      <c r="F7" s="175"/>
      <c r="G7" s="175"/>
      <c r="H7" s="175"/>
      <c r="I7" s="175"/>
      <c r="J7" s="175"/>
      <c r="K7" s="175"/>
      <c r="L7" s="176"/>
      <c r="M7" s="125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7"/>
    </row>
    <row r="8" spans="1:27" s="1" customFormat="1" ht="6.75" customHeight="1" thickBot="1" x14ac:dyDescent="0.3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</row>
    <row r="9" spans="1:27" ht="15.75" customHeight="1" x14ac:dyDescent="0.2">
      <c r="A9" s="137" t="s">
        <v>0</v>
      </c>
      <c r="B9" s="128" t="s">
        <v>40</v>
      </c>
      <c r="C9" s="129"/>
      <c r="D9" s="137" t="s">
        <v>51</v>
      </c>
      <c r="E9" s="137" t="s">
        <v>52</v>
      </c>
      <c r="F9" s="128" t="s">
        <v>1</v>
      </c>
      <c r="G9" s="169"/>
      <c r="H9" s="170"/>
      <c r="I9" s="51"/>
      <c r="J9" s="135" t="s">
        <v>2</v>
      </c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7" t="s">
        <v>55</v>
      </c>
      <c r="AA9" s="137" t="s">
        <v>48</v>
      </c>
    </row>
    <row r="10" spans="1:27" ht="15.75" customHeight="1" x14ac:dyDescent="0.2">
      <c r="A10" s="138"/>
      <c r="B10" s="130"/>
      <c r="C10" s="131"/>
      <c r="D10" s="138"/>
      <c r="E10" s="138"/>
      <c r="F10" s="171"/>
      <c r="G10" s="172"/>
      <c r="H10" s="173"/>
      <c r="I10" s="52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8"/>
      <c r="AA10" s="138"/>
    </row>
    <row r="11" spans="1:27" ht="56.25" customHeight="1" thickBot="1" x14ac:dyDescent="0.25">
      <c r="A11" s="139"/>
      <c r="B11" s="132"/>
      <c r="C11" s="133"/>
      <c r="D11" s="139"/>
      <c r="E11" s="139"/>
      <c r="F11" s="69" t="s">
        <v>49</v>
      </c>
      <c r="G11" s="60" t="s">
        <v>42</v>
      </c>
      <c r="H11" s="61" t="s">
        <v>41</v>
      </c>
      <c r="I11" s="53" t="s">
        <v>36</v>
      </c>
      <c r="J11" s="109" t="s">
        <v>3</v>
      </c>
      <c r="K11" s="134"/>
      <c r="L11" s="140" t="s">
        <v>17</v>
      </c>
      <c r="M11" s="134"/>
      <c r="N11" s="140" t="s">
        <v>18</v>
      </c>
      <c r="O11" s="134"/>
      <c r="P11" s="140" t="s">
        <v>19</v>
      </c>
      <c r="Q11" s="134"/>
      <c r="R11" s="140" t="s">
        <v>39</v>
      </c>
      <c r="S11" s="134"/>
      <c r="T11" s="140" t="s">
        <v>38</v>
      </c>
      <c r="U11" s="134"/>
      <c r="V11" s="140" t="s">
        <v>20</v>
      </c>
      <c r="W11" s="109"/>
      <c r="X11" s="108" t="s">
        <v>21</v>
      </c>
      <c r="Y11" s="109"/>
      <c r="Z11" s="139"/>
      <c r="AA11" s="139"/>
    </row>
    <row r="12" spans="1:27" ht="15" customHeight="1" x14ac:dyDescent="0.2">
      <c r="A12" s="33"/>
      <c r="B12" s="70"/>
      <c r="C12" s="71"/>
      <c r="D12" s="34"/>
      <c r="E12" s="34"/>
      <c r="F12" s="34"/>
      <c r="G12" s="35"/>
      <c r="H12" s="35"/>
      <c r="I12" s="54"/>
      <c r="J12" s="47" t="s">
        <v>25</v>
      </c>
      <c r="K12" s="37" t="s">
        <v>26</v>
      </c>
      <c r="L12" s="36" t="s">
        <v>25</v>
      </c>
      <c r="M12" s="36" t="s">
        <v>26</v>
      </c>
      <c r="N12" s="36" t="s">
        <v>25</v>
      </c>
      <c r="O12" s="36" t="s">
        <v>26</v>
      </c>
      <c r="P12" s="36" t="s">
        <v>25</v>
      </c>
      <c r="Q12" s="36" t="s">
        <v>26</v>
      </c>
      <c r="R12" s="36" t="s">
        <v>25</v>
      </c>
      <c r="S12" s="36" t="s">
        <v>26</v>
      </c>
      <c r="T12" s="36" t="s">
        <v>25</v>
      </c>
      <c r="U12" s="36" t="s">
        <v>26</v>
      </c>
      <c r="V12" s="36" t="s">
        <v>25</v>
      </c>
      <c r="W12" s="36" t="s">
        <v>26</v>
      </c>
      <c r="X12" s="36" t="s">
        <v>25</v>
      </c>
      <c r="Y12" s="36" t="s">
        <v>26</v>
      </c>
      <c r="Z12" s="34"/>
      <c r="AA12" s="38"/>
    </row>
    <row r="13" spans="1:27" s="4" customFormat="1" ht="13.5" x14ac:dyDescent="0.2">
      <c r="A13" s="10" t="s">
        <v>4</v>
      </c>
      <c r="B13" s="112"/>
      <c r="C13" s="113"/>
      <c r="D13" s="22" t="s">
        <v>23</v>
      </c>
      <c r="E13" s="57">
        <v>100</v>
      </c>
      <c r="F13" s="62"/>
      <c r="G13" s="15">
        <f>ROUNDDOWN(F13*E13/100,2)</f>
        <v>0</v>
      </c>
      <c r="H13" s="15"/>
      <c r="I13" s="55">
        <f>IF(G13-H13&lt;=0,0,G13-H13)</f>
        <v>0</v>
      </c>
      <c r="J13" s="48">
        <f>ROUNDDOWN(G13*K13,2)</f>
        <v>0</v>
      </c>
      <c r="K13" s="30">
        <v>8.0000000000000002E-3</v>
      </c>
      <c r="L13" s="15">
        <f>ROUNDDOWN(I13*M13,2)</f>
        <v>0</v>
      </c>
      <c r="M13" s="31">
        <f t="shared" ref="M13:M21" si="0">IF(D13="BrigVS",(IF(G13&lt;=155,0%,14%)),(IF(D13="BrigSSm",(IF(G13&lt;=66,0%,14%)),(IF(D13="BrigSS",14%,(IF(D13="DoPČ",14%,(IF(D13="DoVP",14%,"ERROR")))))))))</f>
        <v>0</v>
      </c>
      <c r="N13" s="15">
        <f>ROUNDDOWN(I13*O13,2)</f>
        <v>0</v>
      </c>
      <c r="O13" s="32">
        <f t="shared" ref="O13:O21" si="1">IF(D13="BrigVS",(IF(G13&lt;=155,0%,4.75%)),(IF(D13="BrigSSm",(IF(G13&lt;=66,0%,4.75%)),(IF(D13="BrigSS",4.75%,(IF(D13="DoPČ",4.75%,(IF(D13="DoVP",4.75%,"ERROR")))))))))</f>
        <v>0</v>
      </c>
      <c r="P13" s="15">
        <f>ROUNDDOWN(I13*Q13,2)</f>
        <v>0</v>
      </c>
      <c r="Q13" s="32">
        <f t="shared" ref="Q13:Q21" si="2">IF(D13="BrigVS",(IF(G13&lt;=155,0%,3%)),(IF(D13="BrigSSm",(IF(G13&lt;=66,0%,3%)),(IF(D13="BrigSS",3%,(IF(D13="DoPČ",3%,(IF(D13="DoVP",3%,"ERROR")))))))))</f>
        <v>0</v>
      </c>
      <c r="R13" s="15">
        <f>ROUNDDOWN(I13*S13,2)</f>
        <v>0</v>
      </c>
      <c r="S13" s="32">
        <f t="shared" ref="S13:S21" si="3">IF(D13="BrigVS",(IF(G13&lt;=155,0%,0%)),(IF(D13="BrigSSm",(IF(G13&lt;=66,0%,0%)),(IF(D13="BrigSS",0%,(IF(D13="DoPČ",10%,(IF(D13="DoVP",10%,"ERROR")))))))))</f>
        <v>0</v>
      </c>
      <c r="T13" s="15">
        <f>ROUNDDOWN(I13*U13,2)</f>
        <v>0</v>
      </c>
      <c r="U13" s="32">
        <f>IF(D13="BrigVS",(IF(G13&lt;=155,0%,0%)),(IF(D13="BrigSSm",(IF(G13&lt;=66,0%,0%)),(IF(D13="BrigSS",0%,(IF(D13="DoPČ",10%,(IF(D13="DoVP",10%,"ERROR")))))))))</f>
        <v>0</v>
      </c>
      <c r="V13" s="15">
        <f>ROUNDDOWN(I13*W13,2)</f>
        <v>0</v>
      </c>
      <c r="W13" s="32">
        <f t="shared" ref="W13:W21" si="4">IF(D13="BrigVS",(IF(G13&lt;=155,0%,0%)),(IF(D13="BrigSSm",(IF(G13&lt;=66,0%,0%)),(IF(D13="BrigSS",0%,(IF(D13="DoPČ",1.4%,(IF(D13="DoVP",0%,"ERROR")))))))))</f>
        <v>0</v>
      </c>
      <c r="X13" s="15">
        <f>ROUNDDOWN(I13*Y13,2)</f>
        <v>0</v>
      </c>
      <c r="Y13" s="32">
        <f t="shared" ref="Y13:Y21" si="5">IF(D13="BrigVS",(IF(G13&lt;=155,0%,0%)),(IF(D13="BrigSSm",(IF(G13&lt;=66,0%,0%)),(IF(D13="BrigSS",0%,(IF(D13="DoPČ",1%,(IF(D13="DoVP",0%,"ERROR")))))))))</f>
        <v>0</v>
      </c>
      <c r="Z13" s="23">
        <f>ROUNDDOWN(G13+J13+L13+N13+P13+R13+V13+X13,2)</f>
        <v>0</v>
      </c>
      <c r="AA13" s="24"/>
    </row>
    <row r="14" spans="1:27" s="4" customFormat="1" ht="13.5" x14ac:dyDescent="0.2">
      <c r="A14" s="11" t="s">
        <v>5</v>
      </c>
      <c r="B14" s="112"/>
      <c r="C14" s="113"/>
      <c r="D14" s="21" t="s">
        <v>23</v>
      </c>
      <c r="E14" s="58">
        <v>100</v>
      </c>
      <c r="F14" s="62"/>
      <c r="G14" s="15">
        <f t="shared" ref="G14:G20" si="6">ROUNDDOWN(F14*E14/100,2)</f>
        <v>0</v>
      </c>
      <c r="H14" s="15"/>
      <c r="I14" s="55">
        <f>IF(G14-H14&lt;=0,0,G14-H14)</f>
        <v>0</v>
      </c>
      <c r="J14" s="48">
        <f>ROUNDDOWN(G14*K14,2)</f>
        <v>0</v>
      </c>
      <c r="K14" s="30">
        <v>8.0000000000000002E-3</v>
      </c>
      <c r="L14" s="15">
        <f>ROUNDDOWN(I14*M14,2)</f>
        <v>0</v>
      </c>
      <c r="M14" s="31">
        <f t="shared" si="0"/>
        <v>0</v>
      </c>
      <c r="N14" s="15">
        <f>ROUNDDOWN(I14*O14,2)</f>
        <v>0</v>
      </c>
      <c r="O14" s="32">
        <f t="shared" si="1"/>
        <v>0</v>
      </c>
      <c r="P14" s="15">
        <f>ROUNDDOWN(I14*Q14,2)</f>
        <v>0</v>
      </c>
      <c r="Q14" s="32">
        <f t="shared" si="2"/>
        <v>0</v>
      </c>
      <c r="R14" s="15">
        <f>ROUNDDOWN(I14*S14,2)</f>
        <v>0</v>
      </c>
      <c r="S14" s="32">
        <f t="shared" si="3"/>
        <v>0</v>
      </c>
      <c r="T14" s="15">
        <f>ROUNDDOWN(I14*U14,2)</f>
        <v>0</v>
      </c>
      <c r="U14" s="32">
        <f t="shared" ref="U14:U21" si="7">IF(D14="BrigVS",(IF(G14&lt;=155,0%,0%)),(IF(D14="BrigSSm",(IF(G14&lt;=66,0%,0%)),(IF(D14="BrigSS",0%,(IF(D14="DoPČ",10%,(IF(D14="DoVP",10%,"ERROR")))))))))</f>
        <v>0</v>
      </c>
      <c r="V14" s="15">
        <f>ROUNDDOWN(I14*W14,2)</f>
        <v>0</v>
      </c>
      <c r="W14" s="32">
        <f t="shared" si="4"/>
        <v>0</v>
      </c>
      <c r="X14" s="15">
        <f>ROUNDDOWN(I14*Y14,2)</f>
        <v>0</v>
      </c>
      <c r="Y14" s="32">
        <f t="shared" si="5"/>
        <v>0</v>
      </c>
      <c r="Z14" s="23">
        <f>ROUNDDOWN(G14+J14+L14+N14+P14+R14+V14+X14,2)</f>
        <v>0</v>
      </c>
      <c r="AA14" s="16"/>
    </row>
    <row r="15" spans="1:27" s="4" customFormat="1" ht="13.5" x14ac:dyDescent="0.2">
      <c r="A15" s="10" t="s">
        <v>6</v>
      </c>
      <c r="B15" s="112"/>
      <c r="C15" s="113"/>
      <c r="D15" s="21" t="s">
        <v>24</v>
      </c>
      <c r="E15" s="58">
        <v>100</v>
      </c>
      <c r="F15" s="62"/>
      <c r="G15" s="15">
        <f t="shared" si="6"/>
        <v>0</v>
      </c>
      <c r="H15" s="3"/>
      <c r="I15" s="55">
        <f>IF(G15-H15&lt;=0,0,G15-H15)</f>
        <v>0</v>
      </c>
      <c r="J15" s="48">
        <f>ROUNDDOWN(G15*K15,2)</f>
        <v>0</v>
      </c>
      <c r="K15" s="30">
        <v>8.0000000000000002E-3</v>
      </c>
      <c r="L15" s="15">
        <f>ROUNDDOWN(I15*M15,2)</f>
        <v>0</v>
      </c>
      <c r="M15" s="31">
        <f t="shared" si="0"/>
        <v>0.14000000000000001</v>
      </c>
      <c r="N15" s="15">
        <f>ROUNDDOWN(I15*O15,2)</f>
        <v>0</v>
      </c>
      <c r="O15" s="32">
        <f t="shared" si="1"/>
        <v>4.7500000000000001E-2</v>
      </c>
      <c r="P15" s="15">
        <f>ROUNDDOWN(I15*Q15,2)</f>
        <v>0</v>
      </c>
      <c r="Q15" s="32">
        <f t="shared" si="2"/>
        <v>0.03</v>
      </c>
      <c r="R15" s="15">
        <f>ROUNDDOWN(I15*S15,2)</f>
        <v>0</v>
      </c>
      <c r="S15" s="32">
        <f t="shared" si="3"/>
        <v>0</v>
      </c>
      <c r="T15" s="15">
        <f>ROUNDDOWN(I15*U15,2)</f>
        <v>0</v>
      </c>
      <c r="U15" s="32">
        <f t="shared" si="7"/>
        <v>0</v>
      </c>
      <c r="V15" s="15">
        <f>ROUNDDOWN(I15*W15,2)</f>
        <v>0</v>
      </c>
      <c r="W15" s="32">
        <f t="shared" si="4"/>
        <v>0</v>
      </c>
      <c r="X15" s="15">
        <f>ROUNDDOWN(I15*Y15,2)</f>
        <v>0</v>
      </c>
      <c r="Y15" s="32">
        <f t="shared" si="5"/>
        <v>0</v>
      </c>
      <c r="Z15" s="23">
        <f>ROUNDDOWN(G15+J15+L15+N15+P15+R15+V15+X15,2)</f>
        <v>0</v>
      </c>
      <c r="AA15" s="16"/>
    </row>
    <row r="16" spans="1:27" s="4" customFormat="1" ht="13.5" x14ac:dyDescent="0.2">
      <c r="A16" s="11" t="s">
        <v>7</v>
      </c>
      <c r="B16" s="112"/>
      <c r="C16" s="113"/>
      <c r="D16" s="21" t="s">
        <v>23</v>
      </c>
      <c r="E16" s="58">
        <v>100</v>
      </c>
      <c r="F16" s="73"/>
      <c r="G16" s="15">
        <f t="shared" si="6"/>
        <v>0</v>
      </c>
      <c r="H16" s="3"/>
      <c r="I16" s="74">
        <f>IF(G16-H16&lt;=0,0,G16-H16)</f>
        <v>0</v>
      </c>
      <c r="J16" s="75">
        <f>ROUNDDOWN(G16*K16,2)</f>
        <v>0</v>
      </c>
      <c r="K16" s="76">
        <v>8.0000000000000002E-3</v>
      </c>
      <c r="L16" s="3">
        <f>ROUNDDOWN(I16*M16,2)</f>
        <v>0</v>
      </c>
      <c r="M16" s="77">
        <f t="shared" si="0"/>
        <v>0</v>
      </c>
      <c r="N16" s="3">
        <f>ROUNDDOWN(I16*O16,2)</f>
        <v>0</v>
      </c>
      <c r="O16" s="32">
        <f t="shared" si="1"/>
        <v>0</v>
      </c>
      <c r="P16" s="3">
        <f>ROUNDDOWN(I16*Q16,2)</f>
        <v>0</v>
      </c>
      <c r="Q16" s="32">
        <f t="shared" si="2"/>
        <v>0</v>
      </c>
      <c r="R16" s="3">
        <f>ROUNDDOWN(I16*S16,2)</f>
        <v>0</v>
      </c>
      <c r="S16" s="32">
        <f t="shared" si="3"/>
        <v>0</v>
      </c>
      <c r="T16" s="3">
        <f>ROUNDDOWN(I16*U16,2)</f>
        <v>0</v>
      </c>
      <c r="U16" s="32">
        <f t="shared" si="7"/>
        <v>0</v>
      </c>
      <c r="V16" s="3">
        <f>ROUNDDOWN(I16*W16,2)</f>
        <v>0</v>
      </c>
      <c r="W16" s="32">
        <f t="shared" si="4"/>
        <v>0</v>
      </c>
      <c r="X16" s="3">
        <f>ROUNDDOWN(I16*Y16,2)</f>
        <v>0</v>
      </c>
      <c r="Y16" s="32">
        <f t="shared" si="5"/>
        <v>0</v>
      </c>
      <c r="Z16" s="78">
        <f>ROUNDDOWN(G16+J16+L16+N16+P16+R16+V16+X16,2)</f>
        <v>0</v>
      </c>
      <c r="AA16" s="16"/>
    </row>
    <row r="17" spans="1:27" s="4" customFormat="1" ht="14.25" thickBot="1" x14ac:dyDescent="0.25">
      <c r="A17" s="72" t="s">
        <v>8</v>
      </c>
      <c r="B17" s="145"/>
      <c r="C17" s="146"/>
      <c r="D17" s="40" t="s">
        <v>23</v>
      </c>
      <c r="E17" s="59">
        <v>100</v>
      </c>
      <c r="F17" s="63"/>
      <c r="G17" s="41">
        <f t="shared" si="6"/>
        <v>0</v>
      </c>
      <c r="H17" s="41"/>
      <c r="I17" s="56">
        <f>IF(G17-H17&lt;=0,0,G17-H17)</f>
        <v>0</v>
      </c>
      <c r="J17" s="49">
        <f>ROUNDDOWN(G17*K17,2)</f>
        <v>0</v>
      </c>
      <c r="K17" s="42">
        <v>8.0000000000000002E-3</v>
      </c>
      <c r="L17" s="41">
        <f>ROUNDDOWN(I17*M17,2)</f>
        <v>0</v>
      </c>
      <c r="M17" s="43">
        <f t="shared" si="0"/>
        <v>0</v>
      </c>
      <c r="N17" s="41">
        <f>ROUNDDOWN(I17*O17,2)</f>
        <v>0</v>
      </c>
      <c r="O17" s="44">
        <f t="shared" si="1"/>
        <v>0</v>
      </c>
      <c r="P17" s="41">
        <f>ROUNDDOWN(I17*Q17,2)</f>
        <v>0</v>
      </c>
      <c r="Q17" s="44">
        <f t="shared" si="2"/>
        <v>0</v>
      </c>
      <c r="R17" s="41">
        <f>ROUNDDOWN(I17*S17,2)</f>
        <v>0</v>
      </c>
      <c r="S17" s="44">
        <f t="shared" si="3"/>
        <v>0</v>
      </c>
      <c r="T17" s="41">
        <f>ROUNDDOWN(I17*U17,2)</f>
        <v>0</v>
      </c>
      <c r="U17" s="44">
        <f t="shared" si="7"/>
        <v>0</v>
      </c>
      <c r="V17" s="41">
        <f>ROUNDDOWN(I17*W17,2)</f>
        <v>0</v>
      </c>
      <c r="W17" s="44">
        <f t="shared" si="4"/>
        <v>0</v>
      </c>
      <c r="X17" s="41">
        <f>ROUNDDOWN(I17*Y17,2)</f>
        <v>0</v>
      </c>
      <c r="Y17" s="44">
        <f t="shared" si="5"/>
        <v>0</v>
      </c>
      <c r="Z17" s="45">
        <f>ROUNDDOWN(G17+J17+L17+N17+P17+R17+V17+X17,2)</f>
        <v>0</v>
      </c>
      <c r="AA17" s="46"/>
    </row>
    <row r="18" spans="1:27" s="4" customFormat="1" ht="13.5" x14ac:dyDescent="0.2">
      <c r="A18" s="10" t="s">
        <v>9</v>
      </c>
      <c r="B18" s="147"/>
      <c r="C18" s="148"/>
      <c r="D18" s="22" t="s">
        <v>22</v>
      </c>
      <c r="E18" s="57">
        <v>100</v>
      </c>
      <c r="F18" s="62"/>
      <c r="G18" s="15">
        <f t="shared" si="6"/>
        <v>0</v>
      </c>
      <c r="H18" s="15"/>
      <c r="I18" s="55" t="s">
        <v>37</v>
      </c>
      <c r="J18" s="48">
        <f>ROUNDDOWN(G18*K18,2)*E18/100</f>
        <v>0</v>
      </c>
      <c r="K18" s="30">
        <v>8.0000000000000002E-3</v>
      </c>
      <c r="L18" s="15">
        <f>ROUNDDOWN(G18*M18,2)*E18/100</f>
        <v>0</v>
      </c>
      <c r="M18" s="31">
        <f t="shared" si="0"/>
        <v>0.14000000000000001</v>
      </c>
      <c r="N18" s="15">
        <f>ROUNDDOWN(G18*O18,2)*E18/100</f>
        <v>0</v>
      </c>
      <c r="O18" s="39">
        <f t="shared" si="1"/>
        <v>4.7500000000000001E-2</v>
      </c>
      <c r="P18" s="15">
        <f>ROUNDDOWN(G18*Q18,2)*E18/100</f>
        <v>0</v>
      </c>
      <c r="Q18" s="39">
        <f t="shared" si="2"/>
        <v>0.03</v>
      </c>
      <c r="R18" s="15">
        <f>ROUNDDOWN(G18*S18,2)*E18/100</f>
        <v>0</v>
      </c>
      <c r="S18" s="39">
        <f t="shared" si="3"/>
        <v>0.1</v>
      </c>
      <c r="T18" s="15">
        <f>ROUNDDOWN(G18*U18,2)*E18/100</f>
        <v>0</v>
      </c>
      <c r="U18" s="39">
        <f t="shared" si="7"/>
        <v>0.1</v>
      </c>
      <c r="V18" s="15">
        <f>ROUNDDOWN(G18*W18,2)*E18/100</f>
        <v>0</v>
      </c>
      <c r="W18" s="39">
        <f t="shared" si="4"/>
        <v>1.3999999999999999E-2</v>
      </c>
      <c r="X18" s="15">
        <f>ROUNDDOWN(G18*Y18,2)*E18/100</f>
        <v>0</v>
      </c>
      <c r="Y18" s="39">
        <f t="shared" si="5"/>
        <v>0.01</v>
      </c>
      <c r="Z18" s="23">
        <f>ROUNDDOWN(G18+J18+L18+N18+P18+R18+T18+V18+X18,2)</f>
        <v>0</v>
      </c>
      <c r="AA18" s="24"/>
    </row>
    <row r="19" spans="1:27" s="4" customFormat="1" ht="13.5" x14ac:dyDescent="0.2">
      <c r="A19" s="11" t="s">
        <v>10</v>
      </c>
      <c r="B19" s="112"/>
      <c r="C19" s="113"/>
      <c r="D19" s="21" t="s">
        <v>46</v>
      </c>
      <c r="E19" s="58">
        <v>100</v>
      </c>
      <c r="F19" s="62"/>
      <c r="G19" s="15">
        <f t="shared" si="6"/>
        <v>0</v>
      </c>
      <c r="H19" s="3"/>
      <c r="I19" s="55" t="s">
        <v>37</v>
      </c>
      <c r="J19" s="48">
        <f>ROUNDDOWN(G19*K19,2)*E19/100</f>
        <v>0</v>
      </c>
      <c r="K19" s="30">
        <v>8.0000000000000002E-3</v>
      </c>
      <c r="L19" s="15">
        <f>ROUNDDOWN(G19*M19,2)*E19/100</f>
        <v>0</v>
      </c>
      <c r="M19" s="31">
        <f t="shared" si="0"/>
        <v>0.14000000000000001</v>
      </c>
      <c r="N19" s="15">
        <f>ROUNDDOWN(G19*O19,2)*E19/100</f>
        <v>0</v>
      </c>
      <c r="O19" s="32">
        <f t="shared" si="1"/>
        <v>4.7500000000000001E-2</v>
      </c>
      <c r="P19" s="15">
        <f>ROUNDDOWN(G19*Q19,2)*E19/100</f>
        <v>0</v>
      </c>
      <c r="Q19" s="32">
        <f t="shared" si="2"/>
        <v>0.03</v>
      </c>
      <c r="R19" s="15">
        <f>ROUNDDOWN(G19*S19,2)*E19/100</f>
        <v>0</v>
      </c>
      <c r="S19" s="32">
        <f t="shared" si="3"/>
        <v>0.1</v>
      </c>
      <c r="T19" s="15">
        <f>ROUNDDOWN(G19*U19,2)*E19/100</f>
        <v>0</v>
      </c>
      <c r="U19" s="32">
        <f t="shared" si="7"/>
        <v>0.1</v>
      </c>
      <c r="V19" s="15">
        <f>ROUNDDOWN(G19*W19,2)*E19/100</f>
        <v>0</v>
      </c>
      <c r="W19" s="32">
        <f t="shared" si="4"/>
        <v>0</v>
      </c>
      <c r="X19" s="15">
        <f>ROUNDDOWN(G19*Y19,2)*E19/100</f>
        <v>0</v>
      </c>
      <c r="Y19" s="32">
        <f t="shared" si="5"/>
        <v>0</v>
      </c>
      <c r="Z19" s="23">
        <f>ROUNDDOWN(G19+J19+L19+N19+P19+R19+T19+V19+X19,2)</f>
        <v>0</v>
      </c>
      <c r="AA19" s="16"/>
    </row>
    <row r="20" spans="1:27" s="4" customFormat="1" ht="13.5" x14ac:dyDescent="0.2">
      <c r="A20" s="11" t="s">
        <v>11</v>
      </c>
      <c r="B20" s="112"/>
      <c r="C20" s="113"/>
      <c r="D20" s="21" t="s">
        <v>22</v>
      </c>
      <c r="E20" s="58">
        <v>100</v>
      </c>
      <c r="F20" s="64"/>
      <c r="G20" s="15">
        <f t="shared" si="6"/>
        <v>0</v>
      </c>
      <c r="H20" s="3"/>
      <c r="I20" s="55" t="s">
        <v>37</v>
      </c>
      <c r="J20" s="48">
        <f>ROUNDDOWN(G20*K20,2)*E20/100</f>
        <v>0</v>
      </c>
      <c r="K20" s="30">
        <v>8.0000000000000002E-3</v>
      </c>
      <c r="L20" s="15">
        <f>ROUNDDOWN(G20*M20,2)*E20/100</f>
        <v>0</v>
      </c>
      <c r="M20" s="31">
        <f t="shared" si="0"/>
        <v>0.14000000000000001</v>
      </c>
      <c r="N20" s="15">
        <f>ROUNDDOWN(G20*O20,2)*E20/100</f>
        <v>0</v>
      </c>
      <c r="O20" s="32">
        <f t="shared" si="1"/>
        <v>4.7500000000000001E-2</v>
      </c>
      <c r="P20" s="15">
        <f>ROUNDDOWN(G20*Q20,2)*E20/100</f>
        <v>0</v>
      </c>
      <c r="Q20" s="32">
        <f t="shared" si="2"/>
        <v>0.03</v>
      </c>
      <c r="R20" s="15">
        <f>ROUNDDOWN(G20*S20,2)*E20/100</f>
        <v>0</v>
      </c>
      <c r="S20" s="32">
        <f t="shared" si="3"/>
        <v>0.1</v>
      </c>
      <c r="T20" s="15">
        <f>ROUNDDOWN(G20*U20,2)*E20/100</f>
        <v>0</v>
      </c>
      <c r="U20" s="32">
        <f t="shared" si="7"/>
        <v>0.1</v>
      </c>
      <c r="V20" s="15">
        <f>ROUNDDOWN(G20*W20,2)*E20/100</f>
        <v>0</v>
      </c>
      <c r="W20" s="32">
        <f t="shared" si="4"/>
        <v>1.3999999999999999E-2</v>
      </c>
      <c r="X20" s="15">
        <f>ROUNDDOWN(G20*Y20,2)*E20/100</f>
        <v>0</v>
      </c>
      <c r="Y20" s="32">
        <f t="shared" si="5"/>
        <v>0.01</v>
      </c>
      <c r="Z20" s="23">
        <f>ROUNDDOWN(G20+J20+L20+N20+P20+R20+T20+V20+X20,2)</f>
        <v>0</v>
      </c>
      <c r="AA20" s="16"/>
    </row>
    <row r="21" spans="1:27" s="4" customFormat="1" ht="13.5" x14ac:dyDescent="0.2">
      <c r="A21" s="11" t="s">
        <v>12</v>
      </c>
      <c r="B21" s="112"/>
      <c r="C21" s="113"/>
      <c r="D21" s="21" t="s">
        <v>22</v>
      </c>
      <c r="E21" s="58">
        <v>100</v>
      </c>
      <c r="F21" s="62"/>
      <c r="G21" s="15">
        <f>ROUNDDOWN(F21*E21/100,2)</f>
        <v>0</v>
      </c>
      <c r="H21" s="3"/>
      <c r="I21" s="55" t="s">
        <v>37</v>
      </c>
      <c r="J21" s="48">
        <f>ROUNDDOWN(G21*K21,2)*E21/100</f>
        <v>0</v>
      </c>
      <c r="K21" s="30">
        <v>8.0000000000000002E-3</v>
      </c>
      <c r="L21" s="15">
        <f>ROUNDDOWN(G21*M21,2)*E21/100</f>
        <v>0</v>
      </c>
      <c r="M21" s="31">
        <f t="shared" si="0"/>
        <v>0.14000000000000001</v>
      </c>
      <c r="N21" s="15">
        <f>ROUNDDOWN(G21*O21,2)*E21/100</f>
        <v>0</v>
      </c>
      <c r="O21" s="32">
        <f t="shared" si="1"/>
        <v>4.7500000000000001E-2</v>
      </c>
      <c r="P21" s="15">
        <f>ROUNDDOWN(G21*Q21,2)*E21/100</f>
        <v>0</v>
      </c>
      <c r="Q21" s="32">
        <f t="shared" si="2"/>
        <v>0.03</v>
      </c>
      <c r="R21" s="15">
        <f>ROUNDDOWN(G21*S21,2)*E21/100</f>
        <v>0</v>
      </c>
      <c r="S21" s="32">
        <f t="shared" si="3"/>
        <v>0.1</v>
      </c>
      <c r="T21" s="15">
        <f>ROUNDDOWN(G21*U21,2)*E21/100</f>
        <v>0</v>
      </c>
      <c r="U21" s="32">
        <f t="shared" si="7"/>
        <v>0.1</v>
      </c>
      <c r="V21" s="15">
        <f>ROUNDDOWN(G21*W21,2)*E21/100</f>
        <v>0</v>
      </c>
      <c r="W21" s="32">
        <f t="shared" si="4"/>
        <v>1.3999999999999999E-2</v>
      </c>
      <c r="X21" s="15">
        <f>ROUNDDOWN(G21*Y21,2)*E21/100</f>
        <v>0</v>
      </c>
      <c r="Y21" s="32">
        <f t="shared" si="5"/>
        <v>0.01</v>
      </c>
      <c r="Z21" s="23">
        <f>ROUNDDOWN(G21+J21+L21+N21+P21+R21+T21+V21+X21,2)</f>
        <v>0</v>
      </c>
      <c r="AA21" s="20"/>
    </row>
    <row r="22" spans="1:27" ht="16.5" customHeight="1" thickBot="1" x14ac:dyDescent="0.25">
      <c r="A22" s="150" t="s">
        <v>56</v>
      </c>
      <c r="B22" s="151"/>
      <c r="C22" s="151"/>
      <c r="D22" s="151"/>
      <c r="E22" s="152"/>
      <c r="F22" s="17">
        <f>SUM(F13:F21)</f>
        <v>0</v>
      </c>
      <c r="G22" s="17">
        <f>SUM(G13:G21)</f>
        <v>0</v>
      </c>
      <c r="H22" s="17"/>
      <c r="I22" s="17"/>
      <c r="J22" s="50">
        <f>SUM(J13:J21)</f>
        <v>0</v>
      </c>
      <c r="K22" s="25"/>
      <c r="L22" s="17">
        <f>SUM(L13:L21)</f>
        <v>0</v>
      </c>
      <c r="M22" s="17"/>
      <c r="N22" s="17">
        <f>SUM(N13:N21)</f>
        <v>0</v>
      </c>
      <c r="O22" s="17"/>
      <c r="P22" s="17">
        <f>SUM(P13:P21)</f>
        <v>0</v>
      </c>
      <c r="Q22" s="17"/>
      <c r="R22" s="17">
        <f>SUM(R13:R21)</f>
        <v>0</v>
      </c>
      <c r="S22" s="17"/>
      <c r="T22" s="17">
        <f>SUM(T13:T21)</f>
        <v>0</v>
      </c>
      <c r="U22" s="17"/>
      <c r="V22" s="17">
        <f>SUM(V13:V21)</f>
        <v>0</v>
      </c>
      <c r="W22" s="17"/>
      <c r="X22" s="17">
        <f>SUM(X13:X21)</f>
        <v>0</v>
      </c>
      <c r="Y22" s="17"/>
      <c r="Z22" s="17">
        <f>SUM(G22+J22+L22+N22+P22+R22+T22+V22+X22)</f>
        <v>0</v>
      </c>
      <c r="AA22" s="18"/>
    </row>
    <row r="23" spans="1:27" s="4" customFormat="1" ht="8.25" customHeight="1" thickBot="1" x14ac:dyDescent="0.25">
      <c r="A23" s="5"/>
      <c r="B23" s="6"/>
      <c r="C23" s="6"/>
      <c r="D23" s="6"/>
      <c r="E23" s="6"/>
      <c r="F23" s="6"/>
      <c r="G23" s="8"/>
      <c r="H23" s="8"/>
      <c r="I23" s="8"/>
      <c r="J23" s="7"/>
      <c r="K23" s="26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9"/>
    </row>
    <row r="24" spans="1:27" s="4" customFormat="1" ht="19.5" customHeight="1" thickBot="1" x14ac:dyDescent="0.25">
      <c r="A24" s="153" t="s">
        <v>59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5"/>
    </row>
    <row r="25" spans="1:27" s="79" customFormat="1" ht="26.25" customHeight="1" x14ac:dyDescent="0.2">
      <c r="A25" s="10" t="s">
        <v>4</v>
      </c>
      <c r="B25" s="149" t="s">
        <v>53</v>
      </c>
      <c r="C25" s="149"/>
      <c r="D25" s="149"/>
      <c r="E25" s="149"/>
      <c r="F25" s="110"/>
      <c r="G25" s="110"/>
      <c r="H25" s="110"/>
      <c r="I25" s="110"/>
      <c r="J25" s="80" t="s">
        <v>5</v>
      </c>
      <c r="K25" s="114" t="s">
        <v>54</v>
      </c>
      <c r="L25" s="115"/>
      <c r="M25" s="115"/>
      <c r="N25" s="115"/>
      <c r="O25" s="115"/>
      <c r="P25" s="115"/>
      <c r="Q25" s="115"/>
      <c r="R25" s="116"/>
      <c r="S25" s="110"/>
      <c r="T25" s="110"/>
      <c r="U25" s="110"/>
      <c r="V25" s="110"/>
      <c r="W25" s="110"/>
      <c r="X25" s="110"/>
      <c r="Y25" s="110"/>
      <c r="Z25" s="110"/>
      <c r="AA25" s="111"/>
    </row>
    <row r="26" spans="1:27" s="4" customFormat="1" ht="16.5" customHeight="1" x14ac:dyDescent="0.2">
      <c r="A26" s="11" t="s">
        <v>6</v>
      </c>
      <c r="B26" s="141" t="s">
        <v>61</v>
      </c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3"/>
    </row>
    <row r="27" spans="1:27" s="4" customFormat="1" ht="16.5" customHeight="1" x14ac:dyDescent="0.2">
      <c r="A27" s="156"/>
      <c r="B27" s="162" t="s">
        <v>28</v>
      </c>
      <c r="C27" s="163"/>
      <c r="D27" s="104" t="s">
        <v>29</v>
      </c>
      <c r="E27" s="104"/>
      <c r="F27" s="104"/>
      <c r="G27" s="104"/>
      <c r="H27" s="104"/>
      <c r="I27" s="104"/>
      <c r="J27" s="98" t="s">
        <v>60</v>
      </c>
      <c r="K27" s="99"/>
      <c r="L27" s="99"/>
      <c r="M27" s="99"/>
      <c r="N27" s="99"/>
      <c r="O27" s="99"/>
      <c r="P27" s="99"/>
      <c r="Q27" s="99"/>
      <c r="R27" s="100"/>
      <c r="S27" s="104" t="s">
        <v>34</v>
      </c>
      <c r="T27" s="104"/>
      <c r="U27" s="104"/>
      <c r="V27" s="104"/>
      <c r="W27" s="104"/>
      <c r="X27" s="104"/>
      <c r="Y27" s="104"/>
      <c r="Z27" s="104"/>
      <c r="AA27" s="105"/>
    </row>
    <row r="28" spans="1:27" s="4" customFormat="1" ht="22.5" customHeight="1" x14ac:dyDescent="0.2">
      <c r="A28" s="157"/>
      <c r="B28" s="162" t="s">
        <v>30</v>
      </c>
      <c r="C28" s="163"/>
      <c r="D28" s="104" t="s">
        <v>31</v>
      </c>
      <c r="E28" s="104"/>
      <c r="F28" s="104"/>
      <c r="G28" s="104"/>
      <c r="H28" s="104"/>
      <c r="I28" s="104"/>
      <c r="J28" s="101"/>
      <c r="K28" s="102"/>
      <c r="L28" s="102"/>
      <c r="M28" s="102"/>
      <c r="N28" s="102"/>
      <c r="O28" s="102"/>
      <c r="P28" s="102"/>
      <c r="Q28" s="102"/>
      <c r="R28" s="103"/>
      <c r="S28" s="104"/>
      <c r="T28" s="104"/>
      <c r="U28" s="104"/>
      <c r="V28" s="104"/>
      <c r="W28" s="104"/>
      <c r="X28" s="104"/>
      <c r="Y28" s="104"/>
      <c r="Z28" s="104"/>
      <c r="AA28" s="105"/>
    </row>
    <row r="29" spans="1:27" s="4" customFormat="1" ht="16.5" customHeight="1" thickBot="1" x14ac:dyDescent="0.25">
      <c r="A29" s="158"/>
      <c r="B29" s="95" t="s">
        <v>32</v>
      </c>
      <c r="C29" s="96"/>
      <c r="D29" s="106" t="s">
        <v>33</v>
      </c>
      <c r="E29" s="106"/>
      <c r="F29" s="106"/>
      <c r="G29" s="106"/>
      <c r="H29" s="106"/>
      <c r="I29" s="106"/>
      <c r="J29" s="95" t="s">
        <v>15</v>
      </c>
      <c r="K29" s="97"/>
      <c r="L29" s="97"/>
      <c r="M29" s="97"/>
      <c r="N29" s="97"/>
      <c r="O29" s="97"/>
      <c r="P29" s="97"/>
      <c r="Q29" s="97"/>
      <c r="R29" s="96"/>
      <c r="S29" s="106" t="s">
        <v>35</v>
      </c>
      <c r="T29" s="106"/>
      <c r="U29" s="106"/>
      <c r="V29" s="106"/>
      <c r="W29" s="106"/>
      <c r="X29" s="106"/>
      <c r="Y29" s="106"/>
      <c r="Z29" s="106"/>
      <c r="AA29" s="107"/>
    </row>
    <row r="30" spans="1:27" s="4" customFormat="1" ht="6.75" customHeight="1" thickBot="1" x14ac:dyDescent="0.25">
      <c r="A30" s="5"/>
      <c r="B30" s="6"/>
      <c r="C30" s="6"/>
      <c r="D30" s="6"/>
      <c r="E30" s="6"/>
      <c r="F30" s="6"/>
      <c r="G30" s="8"/>
      <c r="H30" s="8"/>
      <c r="I30" s="8"/>
      <c r="J30" s="7"/>
      <c r="K30" s="26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9"/>
    </row>
    <row r="31" spans="1:27" ht="12.75" customHeight="1" thickBot="1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</row>
    <row r="32" spans="1:27" ht="15" x14ac:dyDescent="0.25">
      <c r="A32" s="144" t="s">
        <v>13</v>
      </c>
      <c r="B32" s="144"/>
      <c r="C32" s="19"/>
      <c r="D32" s="19"/>
      <c r="E32" s="12"/>
      <c r="F32" s="12"/>
      <c r="G32" s="12"/>
      <c r="H32" s="12"/>
      <c r="I32" s="12"/>
      <c r="J32" s="12"/>
      <c r="K32" s="28"/>
      <c r="L32" s="12"/>
      <c r="M32" s="12"/>
      <c r="N32" s="12"/>
      <c r="O32" s="159" t="s">
        <v>66</v>
      </c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1"/>
    </row>
    <row r="33" spans="1:27" ht="13.5" x14ac:dyDescent="0.25">
      <c r="A33" s="118">
        <v>1</v>
      </c>
      <c r="B33" s="117" t="s">
        <v>58</v>
      </c>
      <c r="C33" s="117"/>
      <c r="D33" s="117"/>
      <c r="E33" s="117"/>
      <c r="F33" s="117"/>
      <c r="G33" s="117"/>
      <c r="H33" s="117"/>
      <c r="I33" s="117"/>
      <c r="J33" s="86"/>
      <c r="K33" s="86"/>
      <c r="L33" s="86"/>
      <c r="M33" s="86"/>
      <c r="N33" s="13"/>
      <c r="O33" s="82" t="s">
        <v>16</v>
      </c>
      <c r="P33" s="87"/>
      <c r="Q33" s="87"/>
      <c r="R33" s="88"/>
      <c r="S33" s="87"/>
      <c r="T33" s="87"/>
      <c r="U33" s="87"/>
      <c r="V33" s="87"/>
      <c r="W33" s="87"/>
      <c r="X33" s="87"/>
      <c r="Y33" s="87"/>
      <c r="Z33" s="87"/>
      <c r="AA33" s="89"/>
    </row>
    <row r="34" spans="1:27" ht="13.5" x14ac:dyDescent="0.25">
      <c r="A34" s="118"/>
      <c r="B34" s="117"/>
      <c r="C34" s="117"/>
      <c r="D34" s="117"/>
      <c r="E34" s="117"/>
      <c r="F34" s="117"/>
      <c r="G34" s="117"/>
      <c r="H34" s="117"/>
      <c r="I34" s="117"/>
      <c r="J34" s="13"/>
      <c r="K34" s="29"/>
      <c r="L34" s="13"/>
      <c r="M34" s="13"/>
      <c r="N34" s="13"/>
      <c r="O34" s="82" t="s">
        <v>62</v>
      </c>
      <c r="P34" s="83"/>
      <c r="Q34" s="83"/>
      <c r="R34" s="83"/>
      <c r="S34" s="83"/>
      <c r="T34" s="83"/>
      <c r="U34" s="83"/>
      <c r="V34" s="84"/>
      <c r="W34" s="87"/>
      <c r="X34" s="87"/>
      <c r="Y34" s="87"/>
      <c r="Z34" s="87"/>
      <c r="AA34" s="89"/>
    </row>
    <row r="35" spans="1:27" ht="13.5" x14ac:dyDescent="0.25">
      <c r="A35" s="14">
        <v>2</v>
      </c>
      <c r="B35" s="13" t="s">
        <v>50</v>
      </c>
      <c r="C35" s="13"/>
      <c r="D35" s="13"/>
      <c r="O35" s="82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90"/>
    </row>
    <row r="36" spans="1:27" ht="13.5" x14ac:dyDescent="0.25">
      <c r="A36" s="14">
        <v>3</v>
      </c>
      <c r="B36" s="195" t="s">
        <v>67</v>
      </c>
      <c r="C36" s="13"/>
      <c r="D36" s="13"/>
      <c r="O36" s="93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90"/>
    </row>
    <row r="37" spans="1:27" ht="13.5" x14ac:dyDescent="0.25">
      <c r="A37" s="14">
        <v>4</v>
      </c>
      <c r="B37" s="13" t="s">
        <v>14</v>
      </c>
      <c r="O37" s="82" t="s">
        <v>63</v>
      </c>
      <c r="P37" s="83"/>
      <c r="Q37" s="83"/>
      <c r="R37" s="83"/>
      <c r="S37" s="83"/>
      <c r="T37" s="83"/>
      <c r="U37" s="83"/>
      <c r="V37" s="84"/>
      <c r="W37" s="88"/>
      <c r="X37" s="88"/>
      <c r="Y37" s="88"/>
      <c r="Z37" s="88"/>
      <c r="AA37" s="90"/>
    </row>
    <row r="38" spans="1:27" ht="14.25" thickBot="1" x14ac:dyDescent="0.3">
      <c r="A38" s="14">
        <v>5</v>
      </c>
      <c r="B38" s="13" t="s">
        <v>47</v>
      </c>
      <c r="O38" s="85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2"/>
    </row>
  </sheetData>
  <mergeCells count="58">
    <mergeCell ref="D1:AA2"/>
    <mergeCell ref="A1:C2"/>
    <mergeCell ref="A4:C4"/>
    <mergeCell ref="D4:L4"/>
    <mergeCell ref="A5:C5"/>
    <mergeCell ref="D5:L5"/>
    <mergeCell ref="D6:L6"/>
    <mergeCell ref="A7:C7"/>
    <mergeCell ref="F9:H10"/>
    <mergeCell ref="V11:W11"/>
    <mergeCell ref="A9:A11"/>
    <mergeCell ref="E9:E11"/>
    <mergeCell ref="D7:L7"/>
    <mergeCell ref="A6:C6"/>
    <mergeCell ref="P11:Q11"/>
    <mergeCell ref="B26:AA26"/>
    <mergeCell ref="A32:B32"/>
    <mergeCell ref="B16:C16"/>
    <mergeCell ref="B17:C17"/>
    <mergeCell ref="B18:C18"/>
    <mergeCell ref="B19:C19"/>
    <mergeCell ref="B25:E25"/>
    <mergeCell ref="A22:E22"/>
    <mergeCell ref="A24:AA24"/>
    <mergeCell ref="A27:A29"/>
    <mergeCell ref="O32:AA32"/>
    <mergeCell ref="D27:I27"/>
    <mergeCell ref="D28:I28"/>
    <mergeCell ref="D29:I29"/>
    <mergeCell ref="B27:C27"/>
    <mergeCell ref="B28:C28"/>
    <mergeCell ref="B33:I34"/>
    <mergeCell ref="A33:A34"/>
    <mergeCell ref="M4:AA7"/>
    <mergeCell ref="B9:C11"/>
    <mergeCell ref="B13:C13"/>
    <mergeCell ref="B14:C14"/>
    <mergeCell ref="B15:C15"/>
    <mergeCell ref="J11:K11"/>
    <mergeCell ref="J9:Y10"/>
    <mergeCell ref="D9:D11"/>
    <mergeCell ref="L11:M11"/>
    <mergeCell ref="N11:O11"/>
    <mergeCell ref="R11:S11"/>
    <mergeCell ref="T11:U11"/>
    <mergeCell ref="Z9:Z11"/>
    <mergeCell ref="AA9:AA11"/>
    <mergeCell ref="X11:Y11"/>
    <mergeCell ref="S25:AA25"/>
    <mergeCell ref="B20:C20"/>
    <mergeCell ref="B21:C21"/>
    <mergeCell ref="F25:I25"/>
    <mergeCell ref="K25:R25"/>
    <mergeCell ref="B29:C29"/>
    <mergeCell ref="J29:R29"/>
    <mergeCell ref="J27:R28"/>
    <mergeCell ref="S27:AA28"/>
    <mergeCell ref="S29:AA29"/>
  </mergeCells>
  <phoneticPr fontId="1" type="noConversion"/>
  <conditionalFormatting sqref="G13:G21">
    <cfRule type="cellIs" dxfId="1" priority="3" stopIfTrue="1" operator="lessThan">
      <formula>155</formula>
    </cfRule>
  </conditionalFormatting>
  <conditionalFormatting sqref="G13:G21">
    <cfRule type="cellIs" dxfId="0" priority="2" stopIfTrue="1" operator="lessThan">
      <formula>155.01</formula>
    </cfRule>
  </conditionalFormatting>
  <pageMargins left="0.74803149606299213" right="0.35433070866141736" top="0.70866141732283472" bottom="0.98425196850393704" header="0.51181102362204722" footer="0.51181102362204722"/>
  <pageSetup paperSize="256" scale="58" fitToHeight="0" pageOrder="overThenDown" orientation="landscape" r:id="rId1"/>
  <headerFooter alignWithMargins="0">
    <oddHeader>&amp;LRegionálny operačný program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mesiac rok</vt:lpstr>
      <vt:lpstr>'mesiac rok'!Názvy_tlače</vt:lpstr>
      <vt:lpstr>'mesiac rok'!Oblasť_tlače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Baginová Silvia</cp:lastModifiedBy>
  <cp:lastPrinted>2014-10-17T11:12:25Z</cp:lastPrinted>
  <dcterms:created xsi:type="dcterms:W3CDTF">1996-10-14T23:33:28Z</dcterms:created>
  <dcterms:modified xsi:type="dcterms:W3CDTF">2016-04-08T11:23:32Z</dcterms:modified>
</cp:coreProperties>
</file>