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via.baginova\Desktop\príručka\vzory\"/>
    </mc:Choice>
  </mc:AlternateContent>
  <bookViews>
    <workbookView xWindow="3465" yWindow="795" windowWidth="14400" windowHeight="9915"/>
  </bookViews>
  <sheets>
    <sheet name="IPL" sheetId="1" r:id="rId1"/>
    <sheet name="dochadzka Print Scrn" sheetId="2" r:id="rId2"/>
    <sheet name="SPL" sheetId="3" r:id="rId3"/>
    <sheet name="Hárok1" sheetId="4" r:id="rId4"/>
  </sheets>
  <calcPr calcId="152511"/>
</workbook>
</file>

<file path=xl/calcChain.xml><?xml version="1.0" encoding="utf-8"?>
<calcChain xmlns="http://schemas.openxmlformats.org/spreadsheetml/2006/main">
  <c r="V21" i="1" l="1"/>
  <c r="V20" i="1"/>
  <c r="V19" i="1"/>
  <c r="V18" i="1"/>
  <c r="V17" i="1"/>
  <c r="V16" i="1"/>
  <c r="Q24" i="1" s="1"/>
  <c r="F72" i="1" l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29" i="1" l="1"/>
  <c r="F18" i="1" l="1"/>
  <c r="F19" i="1"/>
  <c r="F20" i="1"/>
  <c r="F32" i="1" l="1"/>
  <c r="F51" i="1" l="1"/>
  <c r="F52" i="1"/>
  <c r="F54" i="1" l="1"/>
  <c r="F44" i="1" l="1"/>
  <c r="F30" i="1" l="1"/>
  <c r="F53" i="1" l="1"/>
  <c r="F45" i="1" l="1"/>
  <c r="F70" i="1" l="1"/>
  <c r="F71" i="1"/>
  <c r="F66" i="1"/>
  <c r="F67" i="1"/>
  <c r="F68" i="1"/>
  <c r="F69" i="1"/>
  <c r="F60" i="1"/>
  <c r="F61" i="1"/>
  <c r="F62" i="1"/>
  <c r="F63" i="1"/>
  <c r="F64" i="1"/>
  <c r="F65" i="1"/>
  <c r="F59" i="1" l="1"/>
  <c r="F35" i="1" l="1"/>
  <c r="D8" i="1" l="1"/>
  <c r="F49" i="1" l="1"/>
  <c r="F50" i="1"/>
  <c r="F55" i="1"/>
  <c r="F56" i="1"/>
  <c r="F57" i="1"/>
  <c r="F58" i="1"/>
  <c r="Q32" i="1" l="1"/>
  <c r="Q27" i="1"/>
  <c r="Q28" i="1" l="1"/>
  <c r="Q31" i="1"/>
  <c r="Q29" i="1"/>
  <c r="F48" i="1"/>
  <c r="F47" i="1"/>
  <c r="F46" i="1"/>
  <c r="F43" i="1"/>
  <c r="F42" i="1"/>
  <c r="F41" i="1"/>
  <c r="F40" i="1"/>
  <c r="F39" i="1"/>
  <c r="I33" i="1" s="1"/>
  <c r="F38" i="1"/>
  <c r="F37" i="1"/>
  <c r="F36" i="1"/>
  <c r="F34" i="1"/>
  <c r="F33" i="1"/>
  <c r="I26" i="1" s="1"/>
  <c r="F31" i="1"/>
  <c r="F27" i="1"/>
  <c r="F26" i="1"/>
  <c r="I19" i="1" s="1"/>
  <c r="F25" i="1"/>
  <c r="F24" i="1"/>
  <c r="F23" i="1"/>
  <c r="I20" i="1" s="1"/>
  <c r="F22" i="1"/>
  <c r="F21" i="1"/>
  <c r="F17" i="1"/>
  <c r="Q33" i="1"/>
  <c r="T23" i="1"/>
  <c r="I22" i="1" l="1"/>
  <c r="I18" i="1"/>
  <c r="I17" i="1"/>
  <c r="I32" i="1"/>
  <c r="I21" i="1"/>
  <c r="I27" i="1"/>
  <c r="I29" i="1"/>
  <c r="L23" i="1" s="1"/>
  <c r="Q41" i="1"/>
  <c r="Q39" i="1"/>
  <c r="Q37" i="1"/>
  <c r="Q35" i="1"/>
  <c r="Q40" i="1"/>
  <c r="Q38" i="1"/>
  <c r="Q36" i="1"/>
  <c r="I31" i="1"/>
  <c r="R33" i="1"/>
  <c r="F16" i="1"/>
  <c r="I24" i="1" s="1"/>
  <c r="I28" i="1" l="1"/>
  <c r="I23" i="1"/>
  <c r="F14" i="1"/>
  <c r="C13" i="1" s="1"/>
  <c r="E13" i="1" s="1"/>
  <c r="I25" i="1"/>
  <c r="I30" i="1"/>
  <c r="Q25" i="1"/>
  <c r="I16" i="1"/>
  <c r="R29" i="1"/>
  <c r="R41" i="1"/>
  <c r="L19" i="1" l="1"/>
  <c r="L18" i="1"/>
  <c r="L21" i="1"/>
  <c r="L22" i="1"/>
  <c r="L17" i="1"/>
  <c r="D9" i="1"/>
  <c r="L20" i="1"/>
  <c r="L16" i="1"/>
  <c r="I34" i="1"/>
  <c r="R25" i="1"/>
  <c r="L24" i="1" l="1"/>
  <c r="M16" i="1" s="1"/>
  <c r="E3" i="3" s="1"/>
  <c r="L25" i="1" l="1"/>
  <c r="M23" i="1"/>
  <c r="M19" i="1"/>
  <c r="M20" i="1"/>
  <c r="M22" i="1"/>
  <c r="M21" i="1"/>
  <c r="M18" i="1"/>
  <c r="M17" i="1"/>
  <c r="F3" i="3" s="1"/>
  <c r="M24" i="1" l="1"/>
</calcChain>
</file>

<file path=xl/sharedStrings.xml><?xml version="1.0" encoding="utf-8"?>
<sst xmlns="http://schemas.openxmlformats.org/spreadsheetml/2006/main" count="150" uniqueCount="73">
  <si>
    <t>Mesiac:</t>
  </si>
  <si>
    <t>Rok:</t>
  </si>
  <si>
    <t>Počet pracovných dní v mesiaci:</t>
  </si>
  <si>
    <t>Počet hodín v mesiaci kontrola:</t>
  </si>
  <si>
    <t>Dátum</t>
  </si>
  <si>
    <t>ČR-SR</t>
  </si>
  <si>
    <t>PL-SR</t>
  </si>
  <si>
    <t>AT-SR</t>
  </si>
  <si>
    <t>HU-SR</t>
  </si>
  <si>
    <t>všetky OP_alokácia</t>
  </si>
  <si>
    <t>dovolenka</t>
  </si>
  <si>
    <t>návšteva lekára</t>
  </si>
  <si>
    <t>PN</t>
  </si>
  <si>
    <t>alokácia</t>
  </si>
  <si>
    <t>všetko spolu</t>
  </si>
  <si>
    <t>koeficient</t>
  </si>
  <si>
    <t>test</t>
  </si>
  <si>
    <t>OP_pomery</t>
  </si>
  <si>
    <t>OP_výber</t>
  </si>
  <si>
    <t>OP</t>
  </si>
  <si>
    <t>OPCS 4</t>
  </si>
  <si>
    <t>OPCS 5</t>
  </si>
  <si>
    <t>neoprávnené pracovné činnosti</t>
  </si>
  <si>
    <t>OPCS 4_spolu</t>
  </si>
  <si>
    <t>OPCS 5_spolu</t>
  </si>
  <si>
    <t>súčet kontrola</t>
  </si>
  <si>
    <t>iné absencie</t>
  </si>
  <si>
    <t>OP/činnosť</t>
  </si>
  <si>
    <t>Hodiny spolu</t>
  </si>
  <si>
    <t>%</t>
  </si>
  <si>
    <t>súčet</t>
  </si>
  <si>
    <t>2+4_spolu</t>
  </si>
  <si>
    <t>2+5_spolu</t>
  </si>
  <si>
    <t>Výpočet_OP_pomery</t>
  </si>
  <si>
    <t>sem umiestniť Print Scrn dochadzky:</t>
  </si>
  <si>
    <t xml:space="preserve">Príloha 8 </t>
  </si>
  <si>
    <t xml:space="preserve">Individuálny pracovný list </t>
  </si>
  <si>
    <t>Názov a IČO prijímateľa:</t>
  </si>
  <si>
    <t>Kód projektu ITMS:</t>
  </si>
  <si>
    <t>Meno a priezvisko:</t>
  </si>
  <si>
    <t>Denný pracovný úväzok zamestnanca:</t>
  </si>
  <si>
    <t>Mesačný pracovný úväzok zamestnanca:</t>
  </si>
  <si>
    <t>Použité indexy:</t>
  </si>
  <si>
    <t>formou stručného opisu konkrétnych činností  (napr. poskytovanie informácií potenciálnym žiadateľom o NFP v rámci výzvy ....., konzultácie s prijímateľmi v oblasti ..... alebo k projektu ......, účasť na školení v oblasti..., účasť na konferencii k .... , výkon kontroly na mieste na projekte ITMS kód projektu.....; ; archivácia ITMS kód projektu..... , kontrola VO ITMS kód projektu....., analýza údajov k ...... )</t>
  </si>
  <si>
    <t>uviesť v súlade s dochádzkou zamestnanca; každý pracovný deň uviesť do samostného riadku t.j. nezlučovať počet odpracovaných hodín pre viaceré dni</t>
  </si>
  <si>
    <t>h</t>
  </si>
  <si>
    <t>min</t>
  </si>
  <si>
    <t>Celkový odpracovaný čas:</t>
  </si>
  <si>
    <t>Spolu:</t>
  </si>
  <si>
    <r>
      <t>Vykonávaná činnosť/prekážka v práci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</si>
  <si>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t>Priradenie činnosti k operačnému programu</t>
  </si>
  <si>
    <r>
      <t>Počet hodín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</si>
  <si>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r>
      <t>Počet minút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</si>
  <si>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Odpracovaný čas v desiatkovej sústave</t>
  </si>
  <si>
    <t>Ministerstvo pôdohospodárstva a rozvoja vidieka SR, IČO: 00156621</t>
  </si>
  <si>
    <t xml:space="preserve"> </t>
  </si>
  <si>
    <t>SPL:</t>
  </si>
  <si>
    <t>IROP MRR</t>
  </si>
  <si>
    <t>IROP VRR</t>
  </si>
  <si>
    <t>IROP MRR/IROP VRR/OPCS 4_alokácia</t>
  </si>
  <si>
    <t>IROP MRR/VRR_alokácia</t>
  </si>
  <si>
    <t>IROP MRR/IROP VRR/OPCS 5_alokácia</t>
  </si>
  <si>
    <t>IROP MRR/IROP VRR_alokácia</t>
  </si>
  <si>
    <t>IROP MRR + IROP VRR</t>
  </si>
  <si>
    <t>Meno Priezvisko</t>
  </si>
  <si>
    <t>pozícia</t>
  </si>
  <si>
    <t>činnosti</t>
  </si>
  <si>
    <t>príprava vyzvania</t>
  </si>
  <si>
    <t>pripomienovanie</t>
  </si>
  <si>
    <t>MRR</t>
  </si>
  <si>
    <t>VRR</t>
  </si>
  <si>
    <t xml:space="preserve">príprava </t>
  </si>
  <si>
    <t>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</si>
</sst>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000"/>
    <numFmt numFmtId="166" formatCode="0.0000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8"/>
      <color theme="0" tint="-0.34998626667073579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i/>
      <sz val="11"/>
      <color theme="4"/>
      <name val="Calibri"/>
      <family val="2"/>
      <charset val="238"/>
      <scheme val="minor"/>
    </font>
    <font>
      <i/>
      <sz val="10"/>
      <color theme="4"/>
      <name val="Calibri"/>
      <family val="2"/>
      <charset val="238"/>
      <scheme val="minor"/>
    </font>
    <font>
      <b/>
      <i/>
      <sz val="10"/>
      <color theme="4"/>
      <name val="Calibri"/>
      <family val="2"/>
      <charset val="238"/>
      <scheme val="minor"/>
    </font>
    <font>
      <i/>
      <sz val="8"/>
      <color theme="4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0"/>
      <color theme="9" tint="0.39997558519241921"/>
      <name val="Calibri"/>
      <family val="2"/>
      <charset val="238"/>
      <scheme val="minor"/>
    </font>
    <font>
      <sz val="11"/>
      <color theme="9" tint="0.39997558519241921"/>
      <name val="Calibri"/>
      <family val="2"/>
      <charset val="238"/>
      <scheme val="minor"/>
    </font>
    <font>
      <i/>
      <sz val="10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  <scheme val="minor"/>
    </font>
    <font>
      <i/>
      <sz val="10"/>
      <color theme="5" tint="-0.249977111117893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b/>
      <sz val="10"/>
      <color theme="4"/>
      <name val="Calibri"/>
      <family val="2"/>
      <charset val="238"/>
      <scheme val="minor"/>
    </font>
    <font>
      <sz val="10"/>
      <color theme="4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0" tint="-0.34998626667073579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i/>
      <sz val="8"/>
      <color theme="0" tint="-0.249977111117893"/>
      <name val="Calibri"/>
      <family val="2"/>
      <charset val="238"/>
      <scheme val="minor"/>
    </font>
    <font>
      <b/>
      <sz val="11"/>
      <color theme="4" tint="0.7999816888943144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2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40" fillId="0" borderId="0"/>
    <xf numFmtId="9" fontId="42" fillId="0" borderId="0" applyFont="0" applyFill="0" applyBorder="0" applyAlignment="0" applyProtection="0"/>
  </cellStyleXfs>
  <cellXfs count="119">
    <xf numFmtId="0" fontId="0" fillId="0" borderId="0" xfId="0"/>
    <xf numFmtId="0" fontId="31" fillId="6" borderId="0" xfId="0" applyFont="1" applyFill="1"/>
    <xf numFmtId="0" fontId="0" fillId="6" borderId="0" xfId="0" applyFill="1"/>
    <xf numFmtId="0" fontId="38" fillId="0" borderId="11" xfId="0" applyNumberFormat="1" applyFont="1" applyBorder="1" applyAlignment="1">
      <alignment horizontal="center" vertical="center" wrapText="1"/>
    </xf>
    <xf numFmtId="0" fontId="39" fillId="8" borderId="11" xfId="0" applyFont="1" applyFill="1" applyBorder="1" applyAlignment="1">
      <alignment horizontal="left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9" borderId="11" xfId="0" applyFont="1" applyFill="1" applyBorder="1" applyAlignment="1">
      <alignment horizontal="left" vertical="center" wrapText="1"/>
    </xf>
    <xf numFmtId="10" fontId="41" fillId="9" borderId="11" xfId="2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32" fillId="0" borderId="12" xfId="0" applyFont="1" applyBorder="1" applyAlignment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32" fillId="0" borderId="13" xfId="0" applyFont="1" applyBorder="1" applyAlignment="1" applyProtection="1">
      <alignment horizontal="center" vertical="top" wrapText="1"/>
      <protection locked="0"/>
    </xf>
    <xf numFmtId="0" fontId="32" fillId="0" borderId="0" xfId="0" applyFont="1" applyBorder="1" applyAlignment="1" applyProtection="1">
      <alignment horizontal="center" vertical="top" wrapText="1"/>
      <protection locked="0"/>
    </xf>
    <xf numFmtId="0" fontId="33" fillId="0" borderId="12" xfId="0" applyFont="1" applyBorder="1" applyAlignment="1" applyProtection="1">
      <alignment vertical="center"/>
      <protection locked="0"/>
    </xf>
    <xf numFmtId="14" fontId="0" fillId="0" borderId="0" xfId="0" applyNumberForma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2" fillId="2" borderId="11" xfId="0" applyFont="1" applyFill="1" applyBorder="1" applyAlignment="1" applyProtection="1">
      <alignment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2" borderId="15" xfId="0" applyFont="1" applyFill="1" applyBorder="1" applyAlignment="1" applyProtection="1">
      <alignment horizontal="right" vertical="center"/>
      <protection locked="0"/>
    </xf>
    <xf numFmtId="0" fontId="3" fillId="7" borderId="11" xfId="0" applyFont="1" applyFill="1" applyBorder="1" applyAlignment="1" applyProtection="1">
      <alignment vertical="center"/>
      <protection locked="0"/>
    </xf>
    <xf numFmtId="0" fontId="0" fillId="0" borderId="5" xfId="0" applyFill="1" applyBorder="1" applyAlignment="1" applyProtection="1">
      <alignment vertical="center"/>
      <protection locked="0"/>
    </xf>
    <xf numFmtId="0" fontId="0" fillId="0" borderId="7" xfId="0" applyFill="1" applyBorder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165" fontId="0" fillId="0" borderId="0" xfId="0" applyNumberFormat="1" applyFill="1" applyAlignment="1" applyProtection="1">
      <alignment vertical="center"/>
      <protection locked="0"/>
    </xf>
    <xf numFmtId="0" fontId="3" fillId="3" borderId="11" xfId="0" applyFont="1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6" xfId="0" applyFill="1" applyBorder="1" applyAlignment="1" applyProtection="1">
      <alignment vertical="center"/>
      <protection locked="0"/>
    </xf>
    <xf numFmtId="0" fontId="0" fillId="7" borderId="11" xfId="0" applyFill="1" applyBorder="1" applyAlignment="1" applyProtection="1">
      <alignment horizontal="right" vertical="center"/>
      <protection locked="0"/>
    </xf>
    <xf numFmtId="0" fontId="2" fillId="2" borderId="11" xfId="0" applyFont="1" applyFill="1" applyBorder="1" applyAlignment="1" applyProtection="1">
      <alignment horizontal="right" vertical="center"/>
      <protection locked="0"/>
    </xf>
    <xf numFmtId="0" fontId="37" fillId="3" borderId="11" xfId="0" applyFont="1" applyFill="1" applyBorder="1" applyAlignment="1" applyProtection="1">
      <alignment horizontal="left" vertical="center"/>
      <protection locked="0"/>
    </xf>
    <xf numFmtId="0" fontId="34" fillId="0" borderId="0" xfId="0" applyFont="1" applyFill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1" fontId="0" fillId="5" borderId="2" xfId="0" applyNumberFormat="1" applyFill="1" applyBorder="1" applyAlignment="1" applyProtection="1">
      <alignment vertical="center"/>
      <protection locked="0"/>
    </xf>
    <xf numFmtId="0" fontId="0" fillId="5" borderId="3" xfId="0" applyFill="1" applyBorder="1" applyAlignment="1" applyProtection="1">
      <alignment horizontal="left" vertical="center" wrapText="1"/>
      <protection locked="0"/>
    </xf>
    <xf numFmtId="0" fontId="0" fillId="5" borderId="3" xfId="0" applyFill="1" applyBorder="1" applyAlignment="1" applyProtection="1">
      <alignment vertical="center"/>
      <protection locked="0"/>
    </xf>
    <xf numFmtId="0" fontId="0" fillId="5" borderId="4" xfId="0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165" fontId="6" fillId="0" borderId="0" xfId="0" applyNumberFormat="1" applyFont="1" applyAlignment="1" applyProtection="1">
      <alignment vertical="center"/>
      <protection locked="0"/>
    </xf>
    <xf numFmtId="1" fontId="35" fillId="0" borderId="16" xfId="0" applyNumberFormat="1" applyFont="1" applyFill="1" applyBorder="1" applyAlignment="1" applyProtection="1">
      <alignment horizontal="right" vertical="center"/>
      <protection locked="0"/>
    </xf>
    <xf numFmtId="166" fontId="29" fillId="5" borderId="17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4" fontId="0" fillId="0" borderId="11" xfId="0" applyNumberFormat="1" applyFill="1" applyBorder="1" applyAlignment="1" applyProtection="1">
      <alignment vertical="center" wrapText="1"/>
      <protection locked="0"/>
    </xf>
    <xf numFmtId="0" fontId="30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11" xfId="0" applyFill="1" applyBorder="1" applyAlignment="1" applyProtection="1">
      <alignment vertical="center" wrapText="1"/>
      <protection locked="0"/>
    </xf>
    <xf numFmtId="164" fontId="0" fillId="2" borderId="11" xfId="0" applyNumberFormat="1" applyFill="1" applyBorder="1" applyAlignment="1" applyProtection="1">
      <alignment vertical="center" wrapText="1"/>
      <protection locked="0"/>
    </xf>
    <xf numFmtId="0" fontId="30" fillId="0" borderId="11" xfId="0" applyFont="1" applyFill="1" applyBorder="1" applyAlignment="1" applyProtection="1">
      <alignment horizontal="left" vertical="center" wrapText="1"/>
      <protection locked="0"/>
    </xf>
    <xf numFmtId="0" fontId="30" fillId="0" borderId="11" xfId="0" applyFont="1" applyFill="1" applyBorder="1" applyAlignment="1" applyProtection="1">
      <alignment vertical="center" wrapText="1"/>
      <protection locked="0"/>
    </xf>
    <xf numFmtId="0" fontId="0" fillId="9" borderId="11" xfId="0" applyFill="1" applyBorder="1" applyAlignment="1" applyProtection="1">
      <alignment vertical="center" wrapText="1"/>
      <protection locked="0"/>
    </xf>
    <xf numFmtId="14" fontId="0" fillId="0" borderId="8" xfId="0" applyNumberFormat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5" fillId="4" borderId="2" xfId="0" applyFont="1" applyFill="1" applyBorder="1" applyAlignment="1" applyProtection="1">
      <alignment horizontal="center" vertical="center" wrapText="1"/>
    </xf>
    <xf numFmtId="0" fontId="21" fillId="4" borderId="3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164" fontId="0" fillId="2" borderId="11" xfId="0" applyNumberFormat="1" applyFill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4" fillId="3" borderId="9" xfId="0" applyFont="1" applyFill="1" applyBorder="1" applyAlignment="1" applyProtection="1">
      <alignment horizontal="left" vertical="center" wrapText="1"/>
    </xf>
    <xf numFmtId="0" fontId="3" fillId="3" borderId="9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24" fillId="5" borderId="9" xfId="0" applyFont="1" applyFill="1" applyBorder="1" applyAlignment="1" applyProtection="1">
      <alignment horizontal="left" vertical="center" wrapText="1"/>
    </xf>
    <xf numFmtId="4" fontId="3" fillId="5" borderId="9" xfId="0" applyNumberFormat="1" applyFont="1" applyFill="1" applyBorder="1" applyAlignment="1" applyProtection="1">
      <alignment vertical="center" wrapText="1"/>
    </xf>
    <xf numFmtId="10" fontId="3" fillId="5" borderId="9" xfId="0" applyNumberFormat="1" applyFont="1" applyFill="1" applyBorder="1" applyAlignment="1" applyProtection="1">
      <alignment vertical="center" wrapText="1"/>
    </xf>
    <xf numFmtId="0" fontId="4" fillId="4" borderId="0" xfId="0" applyFont="1" applyFill="1" applyAlignment="1" applyProtection="1">
      <alignment horizontal="left" vertical="center" wrapText="1"/>
    </xf>
    <xf numFmtId="0" fontId="8" fillId="4" borderId="0" xfId="0" applyFont="1" applyFill="1" applyAlignment="1" applyProtection="1">
      <alignment horizontal="right" vertical="center" wrapText="1"/>
    </xf>
    <xf numFmtId="0" fontId="9" fillId="4" borderId="0" xfId="0" applyFont="1" applyFill="1" applyAlignment="1" applyProtection="1">
      <alignment vertical="center" wrapText="1"/>
    </xf>
    <xf numFmtId="0" fontId="10" fillId="4" borderId="0" xfId="0" applyFont="1" applyFill="1" applyAlignment="1" applyProtection="1">
      <alignment horizontal="left" vertical="center" wrapText="1"/>
    </xf>
    <xf numFmtId="4" fontId="22" fillId="4" borderId="0" xfId="0" applyNumberFormat="1" applyFont="1" applyFill="1" applyBorder="1" applyAlignment="1" applyProtection="1">
      <alignment vertical="center" wrapText="1"/>
    </xf>
    <xf numFmtId="0" fontId="11" fillId="4" borderId="0" xfId="0" applyFont="1" applyFill="1" applyAlignment="1" applyProtection="1">
      <alignment horizontal="right" vertical="center" wrapText="1"/>
    </xf>
    <xf numFmtId="4" fontId="11" fillId="4" borderId="0" xfId="0" applyNumberFormat="1" applyFont="1" applyFill="1" applyAlignment="1" applyProtection="1">
      <alignment vertical="center" wrapText="1"/>
    </xf>
    <xf numFmtId="0" fontId="24" fillId="3" borderId="8" xfId="0" applyFont="1" applyFill="1" applyBorder="1" applyAlignment="1" applyProtection="1">
      <alignment horizontal="left" vertical="center" wrapText="1"/>
    </xf>
    <xf numFmtId="0" fontId="3" fillId="3" borderId="8" xfId="0" applyFont="1" applyFill="1" applyBorder="1" applyAlignment="1" applyProtection="1">
      <alignment vertical="center" wrapText="1"/>
    </xf>
    <xf numFmtId="0" fontId="24" fillId="5" borderId="8" xfId="0" applyFont="1" applyFill="1" applyBorder="1" applyAlignment="1" applyProtection="1">
      <alignment horizontal="left" vertical="center" wrapText="1"/>
    </xf>
    <xf numFmtId="4" fontId="3" fillId="5" borderId="8" xfId="0" applyNumberFormat="1" applyFont="1" applyFill="1" applyBorder="1" applyAlignment="1" applyProtection="1">
      <alignment vertical="center" wrapText="1"/>
    </xf>
    <xf numFmtId="4" fontId="3" fillId="3" borderId="8" xfId="0" applyNumberFormat="1" applyFont="1" applyFill="1" applyBorder="1" applyAlignment="1" applyProtection="1">
      <alignment vertical="center" wrapText="1"/>
    </xf>
    <xf numFmtId="10" fontId="3" fillId="3" borderId="9" xfId="0" applyNumberFormat="1" applyFont="1" applyFill="1" applyBorder="1" applyAlignment="1" applyProtection="1">
      <alignment vertical="center" wrapText="1"/>
    </xf>
    <xf numFmtId="4" fontId="12" fillId="4" borderId="0" xfId="0" applyNumberFormat="1" applyFont="1" applyFill="1" applyAlignment="1" applyProtection="1">
      <alignment vertical="center" wrapText="1"/>
    </xf>
    <xf numFmtId="0" fontId="26" fillId="3" borderId="8" xfId="0" applyFont="1" applyFill="1" applyBorder="1" applyAlignment="1" applyProtection="1">
      <alignment horizontal="left" vertical="center" wrapText="1"/>
    </xf>
    <xf numFmtId="0" fontId="13" fillId="4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right" vertical="center" wrapText="1"/>
    </xf>
    <xf numFmtId="4" fontId="5" fillId="0" borderId="0" xfId="0" applyNumberFormat="1" applyFont="1" applyFill="1" applyAlignment="1" applyProtection="1">
      <alignment vertical="center" wrapText="1"/>
    </xf>
    <xf numFmtId="10" fontId="5" fillId="0" borderId="0" xfId="0" applyNumberFormat="1" applyFont="1" applyFill="1" applyAlignment="1" applyProtection="1">
      <alignment vertical="center" wrapText="1"/>
    </xf>
    <xf numFmtId="0" fontId="15" fillId="4" borderId="0" xfId="0" applyFont="1" applyFill="1" applyAlignment="1" applyProtection="1">
      <alignment horizontal="right" vertical="center" wrapText="1"/>
    </xf>
    <xf numFmtId="4" fontId="16" fillId="4" borderId="0" xfId="0" applyNumberFormat="1" applyFont="1" applyFill="1" applyAlignment="1" applyProtection="1">
      <alignment vertical="center" wrapText="1"/>
    </xf>
    <xf numFmtId="0" fontId="27" fillId="0" borderId="0" xfId="0" applyFont="1" applyFill="1" applyAlignment="1" applyProtection="1">
      <alignment horizontal="right" vertical="center" wrapText="1"/>
    </xf>
    <xf numFmtId="4" fontId="27" fillId="0" borderId="0" xfId="0" applyNumberFormat="1" applyFont="1" applyFill="1" applyAlignment="1" applyProtection="1">
      <alignment vertical="center" wrapText="1"/>
    </xf>
    <xf numFmtId="0" fontId="17" fillId="4" borderId="0" xfId="0" applyFont="1" applyFill="1" applyAlignment="1" applyProtection="1">
      <alignment horizontal="right" vertical="center" wrapText="1"/>
    </xf>
    <xf numFmtId="4" fontId="18" fillId="4" borderId="0" xfId="0" applyNumberFormat="1" applyFont="1" applyFill="1" applyAlignment="1" applyProtection="1">
      <alignment vertical="center" wrapText="1"/>
    </xf>
    <xf numFmtId="4" fontId="13" fillId="4" borderId="0" xfId="0" applyNumberFormat="1" applyFont="1" applyFill="1" applyAlignment="1" applyProtection="1">
      <alignment horizontal="left" vertical="center" wrapText="1"/>
    </xf>
    <xf numFmtId="4" fontId="9" fillId="4" borderId="0" xfId="0" applyNumberFormat="1" applyFont="1" applyFill="1" applyAlignment="1" applyProtection="1">
      <alignment vertical="center" wrapText="1"/>
    </xf>
    <xf numFmtId="0" fontId="19" fillId="4" borderId="0" xfId="0" applyFont="1" applyFill="1" applyAlignment="1" applyProtection="1">
      <alignment horizontal="right" vertical="center" wrapText="1"/>
    </xf>
    <xf numFmtId="4" fontId="20" fillId="4" borderId="0" xfId="0" applyNumberFormat="1" applyFont="1" applyFill="1" applyAlignment="1" applyProtection="1">
      <alignment vertical="center" wrapText="1"/>
    </xf>
    <xf numFmtId="0" fontId="24" fillId="3" borderId="10" xfId="0" applyFont="1" applyFill="1" applyBorder="1" applyAlignment="1" applyProtection="1">
      <alignment horizontal="left" vertical="center" wrapText="1"/>
    </xf>
    <xf numFmtId="0" fontId="3" fillId="3" borderId="10" xfId="0" applyFont="1" applyFill="1" applyBorder="1" applyAlignment="1" applyProtection="1">
      <alignment vertical="center" wrapText="1"/>
    </xf>
    <xf numFmtId="0" fontId="14" fillId="4" borderId="0" xfId="0" applyFont="1" applyFill="1" applyAlignment="1" applyProtection="1">
      <alignment horizontal="right" vertical="center" wrapText="1"/>
    </xf>
    <xf numFmtId="4" fontId="1" fillId="4" borderId="0" xfId="0" applyNumberFormat="1" applyFont="1" applyFill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vertical="center" wrapText="1"/>
    </xf>
    <xf numFmtId="164" fontId="0" fillId="0" borderId="0" xfId="0" applyNumberFormat="1" applyFill="1" applyAlignment="1" applyProtection="1">
      <alignment vertical="center" wrapText="1"/>
    </xf>
    <xf numFmtId="0" fontId="28" fillId="4" borderId="0" xfId="0" applyFont="1" applyFill="1" applyAlignment="1" applyProtection="1">
      <alignment horizontal="center" vertical="center"/>
      <protection locked="0"/>
    </xf>
    <xf numFmtId="0" fontId="32" fillId="0" borderId="13" xfId="0" applyFont="1" applyBorder="1" applyAlignment="1" applyProtection="1">
      <alignment horizontal="left"/>
      <protection locked="0"/>
    </xf>
    <xf numFmtId="0" fontId="32" fillId="0" borderId="14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left"/>
      <protection locked="0"/>
    </xf>
    <xf numFmtId="0" fontId="33" fillId="0" borderId="13" xfId="0" applyFont="1" applyBorder="1" applyAlignment="1" applyProtection="1">
      <alignment horizontal="left" vertical="center"/>
      <protection locked="0"/>
    </xf>
    <xf numFmtId="0" fontId="33" fillId="0" borderId="1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left" vertical="center" wrapText="1"/>
      <protection locked="0"/>
    </xf>
  </cellXfs>
  <cellStyles count="3">
    <cellStyle name="Normálna 2" xfId="1"/>
    <cellStyle name="Normálne" xfId="0" builtinId="0"/>
    <cellStyle name="Percentá" xfId="2" builtinId="5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4"/>
  <sheetViews>
    <sheetView tabSelected="1" zoomScaleNormal="100" workbookViewId="0">
      <selection activeCell="B1" sqref="B1:F1"/>
    </sheetView>
  </sheetViews>
  <sheetFormatPr defaultRowHeight="15" x14ac:dyDescent="0.25"/>
  <cols>
    <col min="1" max="1" width="26" style="55" customWidth="1"/>
    <col min="2" max="2" width="84.42578125" style="56" customWidth="1"/>
    <col min="3" max="3" width="37.5703125" style="56" customWidth="1"/>
    <col min="4" max="4" width="8" style="56" customWidth="1"/>
    <col min="5" max="5" width="7.28515625" style="56" customWidth="1"/>
    <col min="6" max="6" width="13.85546875" style="56" customWidth="1"/>
    <col min="7" max="7" width="2.140625" style="10" customWidth="1"/>
    <col min="8" max="8" width="26.5703125" style="11" customWidth="1"/>
    <col min="9" max="9" width="7.85546875" style="11" customWidth="1"/>
    <col min="10" max="10" width="2.140625" style="11" customWidth="1"/>
    <col min="11" max="11" width="11.7109375" style="11" customWidth="1"/>
    <col min="12" max="13" width="9.28515625" style="11" customWidth="1"/>
    <col min="14" max="14" width="2.140625" style="11" customWidth="1"/>
    <col min="15" max="15" width="29.42578125" style="10" bestFit="1" customWidth="1"/>
    <col min="16" max="16" width="25.140625" style="10" bestFit="1" customWidth="1"/>
    <col min="17" max="17" width="10" style="10" bestFit="1" customWidth="1"/>
    <col min="18" max="18" width="4.5703125" style="10" bestFit="1" customWidth="1"/>
    <col min="19" max="19" width="14.140625" style="10" customWidth="1"/>
    <col min="20" max="20" width="15.42578125" style="10" bestFit="1" customWidth="1"/>
    <col min="21" max="21" width="20.140625" style="10" customWidth="1"/>
    <col min="22" max="22" width="15.42578125" style="10" bestFit="1" customWidth="1"/>
    <col min="23" max="16384" width="9.140625" style="10"/>
  </cols>
  <sheetData>
    <row r="1" spans="1:22" ht="18.75" customHeight="1" thickBot="1" x14ac:dyDescent="0.3">
      <c r="A1" s="9" t="s">
        <v>35</v>
      </c>
      <c r="B1" s="112" t="s">
        <v>36</v>
      </c>
      <c r="C1" s="113"/>
      <c r="D1" s="113"/>
      <c r="E1" s="113"/>
      <c r="F1" s="114"/>
      <c r="H1" s="10"/>
      <c r="I1" s="10"/>
      <c r="J1" s="10"/>
      <c r="K1" s="10"/>
      <c r="L1" s="10"/>
      <c r="M1" s="10"/>
    </row>
    <row r="2" spans="1:22" ht="6" customHeight="1" thickBot="1" x14ac:dyDescent="0.3">
      <c r="A2" s="12"/>
      <c r="B2" s="13"/>
      <c r="C2" s="13"/>
      <c r="D2" s="13"/>
      <c r="E2" s="13"/>
      <c r="F2" s="13"/>
      <c r="H2" s="10"/>
      <c r="I2" s="10"/>
      <c r="J2" s="10"/>
      <c r="K2" s="10"/>
      <c r="L2" s="10"/>
      <c r="M2" s="10"/>
    </row>
    <row r="3" spans="1:22" ht="18.75" thickBot="1" x14ac:dyDescent="0.3">
      <c r="A3" s="14" t="s">
        <v>37</v>
      </c>
      <c r="B3" s="115" t="s">
        <v>54</v>
      </c>
      <c r="C3" s="116"/>
      <c r="D3" s="116"/>
      <c r="E3" s="116"/>
      <c r="F3" s="117"/>
      <c r="H3" s="10"/>
      <c r="I3" s="10"/>
      <c r="J3" s="10"/>
      <c r="K3" s="10"/>
      <c r="L3" s="10"/>
      <c r="M3" s="10"/>
    </row>
    <row r="4" spans="1:22" ht="18.75" thickBot="1" x14ac:dyDescent="0.3">
      <c r="A4" s="14" t="s">
        <v>38</v>
      </c>
      <c r="B4" s="115"/>
      <c r="C4" s="116"/>
      <c r="D4" s="116"/>
      <c r="E4" s="116"/>
      <c r="F4" s="117"/>
      <c r="H4" s="10"/>
      <c r="I4" s="10"/>
      <c r="J4" s="10"/>
      <c r="K4" s="10"/>
      <c r="L4" s="10"/>
      <c r="M4" s="10"/>
    </row>
    <row r="5" spans="1:22" ht="5.25" customHeight="1" x14ac:dyDescent="0.25">
      <c r="A5" s="15"/>
      <c r="B5" s="16"/>
      <c r="C5" s="16"/>
      <c r="D5" s="16"/>
      <c r="E5" s="16"/>
      <c r="F5" s="16"/>
      <c r="H5" s="10"/>
      <c r="I5" s="10"/>
      <c r="J5" s="10"/>
      <c r="K5" s="10"/>
      <c r="L5" s="10"/>
      <c r="M5" s="10"/>
    </row>
    <row r="6" spans="1:22" s="23" customFormat="1" x14ac:dyDescent="0.25">
      <c r="A6" s="17" t="s">
        <v>39</v>
      </c>
      <c r="B6" s="18"/>
      <c r="C6" s="19" t="s">
        <v>2</v>
      </c>
      <c r="D6" s="20">
        <v>0</v>
      </c>
      <c r="E6" s="21"/>
      <c r="F6" s="22"/>
      <c r="H6" s="24"/>
    </row>
    <row r="7" spans="1:22" s="23" customFormat="1" x14ac:dyDescent="0.25">
      <c r="A7" s="17" t="s">
        <v>0</v>
      </c>
      <c r="B7" s="18"/>
      <c r="C7" s="19" t="s">
        <v>40</v>
      </c>
      <c r="D7" s="25">
        <v>7.5</v>
      </c>
      <c r="E7" s="26" t="s">
        <v>45</v>
      </c>
      <c r="F7" s="27"/>
      <c r="H7" s="24"/>
    </row>
    <row r="8" spans="1:22" s="23" customFormat="1" x14ac:dyDescent="0.25">
      <c r="A8" s="17" t="s">
        <v>1</v>
      </c>
      <c r="B8" s="28"/>
      <c r="C8" s="19" t="s">
        <v>41</v>
      </c>
      <c r="D8" s="25">
        <f>D6*D7</f>
        <v>0</v>
      </c>
      <c r="E8" s="26" t="s">
        <v>45</v>
      </c>
      <c r="F8" s="27"/>
      <c r="H8" s="24" t="s">
        <v>55</v>
      </c>
    </row>
    <row r="9" spans="1:22" s="23" customFormat="1" x14ac:dyDescent="0.25">
      <c r="B9" s="26"/>
      <c r="C9" s="29" t="s">
        <v>3</v>
      </c>
      <c r="D9" s="30" t="str">
        <f>IF(F14&gt;=D8,"OK","Chýbajú hodiny !!!")</f>
        <v>OK</v>
      </c>
      <c r="E9" s="26"/>
      <c r="F9" s="27"/>
    </row>
    <row r="10" spans="1:22" s="23" customFormat="1" x14ac:dyDescent="0.25">
      <c r="A10" s="31" t="s">
        <v>42</v>
      </c>
      <c r="B10" s="26"/>
      <c r="C10" s="32"/>
      <c r="D10" s="33"/>
      <c r="E10" s="26"/>
      <c r="F10" s="27"/>
    </row>
    <row r="11" spans="1:22" s="23" customFormat="1" ht="47.25" customHeight="1" x14ac:dyDescent="0.25">
      <c r="A11" s="34">
        <v>1</v>
      </c>
      <c r="B11" s="118" t="s">
        <v>43</v>
      </c>
      <c r="C11" s="118"/>
      <c r="D11" s="118"/>
      <c r="E11" s="26"/>
      <c r="F11" s="27"/>
    </row>
    <row r="12" spans="1:22" s="23" customFormat="1" ht="33" customHeight="1" thickBot="1" x14ac:dyDescent="0.3">
      <c r="A12" s="34">
        <v>2</v>
      </c>
      <c r="B12" s="118" t="s">
        <v>44</v>
      </c>
      <c r="C12" s="118"/>
      <c r="D12" s="118"/>
      <c r="E12" s="26"/>
      <c r="F12" s="27"/>
      <c r="H12" s="24"/>
    </row>
    <row r="13" spans="1:22" s="23" customFormat="1" ht="15.75" thickBot="1" x14ac:dyDescent="0.3">
      <c r="B13" s="35" t="s">
        <v>47</v>
      </c>
      <c r="C13" s="36">
        <f>ROUNDDOWN(F14,0)</f>
        <v>51</v>
      </c>
      <c r="D13" s="37" t="s">
        <v>45</v>
      </c>
      <c r="E13" s="38">
        <f>(F14-C13)*60</f>
        <v>30</v>
      </c>
      <c r="F13" s="39" t="s">
        <v>46</v>
      </c>
    </row>
    <row r="14" spans="1:22" s="40" customFormat="1" ht="15.75" thickBot="1" x14ac:dyDescent="0.3">
      <c r="C14" s="41"/>
      <c r="E14" s="42" t="s">
        <v>48</v>
      </c>
      <c r="F14" s="43">
        <f>SUM(F16:F1048576)</f>
        <v>51.5</v>
      </c>
      <c r="H14" s="44"/>
      <c r="I14" s="44"/>
      <c r="J14" s="44"/>
      <c r="K14" s="44"/>
      <c r="L14" s="44"/>
      <c r="M14" s="44"/>
      <c r="N14" s="44"/>
      <c r="O14" s="111" t="s">
        <v>33</v>
      </c>
      <c r="P14" s="111"/>
      <c r="Q14" s="111"/>
      <c r="R14" s="111"/>
      <c r="S14" s="111"/>
      <c r="T14" s="111"/>
      <c r="U14" s="111"/>
      <c r="V14" s="111"/>
    </row>
    <row r="15" spans="1:22" s="46" customFormat="1" ht="60.75" thickBot="1" x14ac:dyDescent="0.3">
      <c r="A15" s="45" t="s">
        <v>4</v>
      </c>
      <c r="B15" s="45" t="s">
        <v>49</v>
      </c>
      <c r="C15" s="45" t="s">
        <v>50</v>
      </c>
      <c r="D15" s="45" t="s">
        <v>51</v>
      </c>
      <c r="E15" s="45" t="s">
        <v>52</v>
      </c>
      <c r="F15" s="57" t="s">
        <v>53</v>
      </c>
      <c r="G15" s="58"/>
      <c r="H15" s="59" t="s">
        <v>27</v>
      </c>
      <c r="I15" s="60" t="s">
        <v>28</v>
      </c>
      <c r="J15" s="60"/>
      <c r="K15" s="60" t="s">
        <v>19</v>
      </c>
      <c r="L15" s="61" t="s">
        <v>28</v>
      </c>
      <c r="M15" s="62" t="s">
        <v>29</v>
      </c>
      <c r="N15" s="63"/>
      <c r="O15" s="64" t="s">
        <v>18</v>
      </c>
      <c r="P15" s="65" t="s">
        <v>17</v>
      </c>
      <c r="Q15" s="65" t="s">
        <v>15</v>
      </c>
      <c r="R15" s="65"/>
      <c r="S15" s="65"/>
      <c r="T15" s="65" t="s">
        <v>13</v>
      </c>
      <c r="U15" s="65"/>
      <c r="V15" s="66"/>
    </row>
    <row r="16" spans="1:22" x14ac:dyDescent="0.25">
      <c r="A16" s="47">
        <v>42401</v>
      </c>
      <c r="B16" s="48" t="s">
        <v>67</v>
      </c>
      <c r="C16" s="49" t="s">
        <v>57</v>
      </c>
      <c r="D16" s="50">
        <v>7</v>
      </c>
      <c r="E16" s="50">
        <v>30</v>
      </c>
      <c r="F16" s="67">
        <f t="shared" ref="F16:F27" si="0">D16+E16/60</f>
        <v>7.5</v>
      </c>
      <c r="G16" s="68"/>
      <c r="H16" s="69" t="s">
        <v>57</v>
      </c>
      <c r="I16" s="70">
        <f>SUMIFS($F$16:$F$1048576,$C$16:$C$1048576,$H$16)</f>
        <v>16.5</v>
      </c>
      <c r="J16" s="71"/>
      <c r="K16" s="72" t="s">
        <v>57</v>
      </c>
      <c r="L16" s="73">
        <f>I16+Q24*I23+Q27*I24+Q31*I25+Q35*I28</f>
        <v>20.859130597056843</v>
      </c>
      <c r="M16" s="74">
        <f>L16/$L$24</f>
        <v>0.40503166207877361</v>
      </c>
      <c r="N16" s="71"/>
      <c r="O16" s="75" t="s">
        <v>57</v>
      </c>
      <c r="P16" s="76" t="s">
        <v>57</v>
      </c>
      <c r="Q16" s="77">
        <v>1</v>
      </c>
      <c r="R16" s="77"/>
      <c r="S16" s="78" t="s">
        <v>57</v>
      </c>
      <c r="T16" s="79">
        <v>1949884560</v>
      </c>
      <c r="U16" s="80" t="s">
        <v>63</v>
      </c>
      <c r="V16" s="81">
        <f>T16+T17</f>
        <v>2122886242</v>
      </c>
    </row>
    <row r="17" spans="1:22" x14ac:dyDescent="0.25">
      <c r="A17" s="47">
        <v>42402</v>
      </c>
      <c r="B17" s="48" t="s">
        <v>67</v>
      </c>
      <c r="C17" s="49" t="s">
        <v>58</v>
      </c>
      <c r="D17" s="50">
        <v>6</v>
      </c>
      <c r="E17" s="50">
        <v>30</v>
      </c>
      <c r="F17" s="67">
        <f t="shared" si="0"/>
        <v>6.5</v>
      </c>
      <c r="G17" s="68"/>
      <c r="H17" s="82" t="s">
        <v>58</v>
      </c>
      <c r="I17" s="83">
        <f>SUMIFS($F$16:$F$1048576,$C$16:$C$1048576,$H$17)</f>
        <v>6.5</v>
      </c>
      <c r="J17" s="71"/>
      <c r="K17" s="84" t="s">
        <v>58</v>
      </c>
      <c r="L17" s="85">
        <f>I17+I23*Q25+I24*Q28+I25*Q32+I28*Q36</f>
        <v>6.8867597809731347</v>
      </c>
      <c r="M17" s="74">
        <f t="shared" ref="M17:M23" si="1">L17/$L$24</f>
        <v>0.13372349089268221</v>
      </c>
      <c r="N17" s="71"/>
      <c r="O17" s="75" t="s">
        <v>58</v>
      </c>
      <c r="P17" s="76" t="s">
        <v>58</v>
      </c>
      <c r="Q17" s="77">
        <v>1</v>
      </c>
      <c r="R17" s="77"/>
      <c r="S17" s="78" t="s">
        <v>58</v>
      </c>
      <c r="T17" s="79">
        <v>173001682</v>
      </c>
      <c r="U17" s="80" t="s">
        <v>23</v>
      </c>
      <c r="V17" s="81">
        <f>SUM(T18:T21)</f>
        <v>560976308</v>
      </c>
    </row>
    <row r="18" spans="1:22" x14ac:dyDescent="0.25">
      <c r="A18" s="47">
        <v>42403</v>
      </c>
      <c r="B18" s="48" t="s">
        <v>67</v>
      </c>
      <c r="C18" s="49" t="s">
        <v>57</v>
      </c>
      <c r="D18" s="50">
        <v>9</v>
      </c>
      <c r="E18" s="50">
        <v>0</v>
      </c>
      <c r="F18" s="67">
        <f t="shared" si="0"/>
        <v>9</v>
      </c>
      <c r="G18" s="68"/>
      <c r="H18" s="82" t="s">
        <v>5</v>
      </c>
      <c r="I18" s="83">
        <f>SUMIFS($F$16:$F$1048576,$C$16:$C$1048576,$H$18)</f>
        <v>7.5</v>
      </c>
      <c r="J18" s="71"/>
      <c r="K18" s="82" t="s">
        <v>5</v>
      </c>
      <c r="L18" s="86">
        <f>I18+I24*Q29*0.25+I25*Q33*0.2+I26/4+I27/5+I28*Q37</f>
        <v>7.8135274054925059</v>
      </c>
      <c r="M18" s="87">
        <f t="shared" si="1"/>
        <v>0.15171897874742729</v>
      </c>
      <c r="N18" s="71"/>
      <c r="O18" s="75" t="s">
        <v>5</v>
      </c>
      <c r="P18" s="76" t="s">
        <v>5</v>
      </c>
      <c r="Q18" s="77">
        <v>1</v>
      </c>
      <c r="R18" s="77"/>
      <c r="S18" s="78" t="s">
        <v>5</v>
      </c>
      <c r="T18" s="79">
        <v>106046429</v>
      </c>
      <c r="U18" s="80" t="s">
        <v>24</v>
      </c>
      <c r="V18" s="81">
        <f>SUM(T18:T22)</f>
        <v>642323508</v>
      </c>
    </row>
    <row r="19" spans="1:22" x14ac:dyDescent="0.25">
      <c r="A19" s="47">
        <v>42404</v>
      </c>
      <c r="B19" s="48" t="s">
        <v>68</v>
      </c>
      <c r="C19" s="49" t="s">
        <v>59</v>
      </c>
      <c r="D19" s="50">
        <v>6</v>
      </c>
      <c r="E19" s="50">
        <v>0</v>
      </c>
      <c r="F19" s="67">
        <f t="shared" si="0"/>
        <v>6</v>
      </c>
      <c r="G19" s="68"/>
      <c r="H19" s="82" t="s">
        <v>6</v>
      </c>
      <c r="I19" s="83">
        <f>SUMIFS($F$16:$F$1048576,$C$16:$C$1048576,$H$19)</f>
        <v>7.5</v>
      </c>
      <c r="J19" s="71"/>
      <c r="K19" s="82" t="s">
        <v>6</v>
      </c>
      <c r="L19" s="86">
        <f>I19+I24*Q29/4+I25*Q33/5+I26/4+I27/5+I28*Q38</f>
        <v>7.8135274054925059</v>
      </c>
      <c r="M19" s="87">
        <f t="shared" si="1"/>
        <v>0.15171897874742729</v>
      </c>
      <c r="N19" s="71"/>
      <c r="O19" s="75" t="s">
        <v>6</v>
      </c>
      <c r="P19" s="76" t="s">
        <v>6</v>
      </c>
      <c r="Q19" s="77">
        <v>1</v>
      </c>
      <c r="R19" s="77"/>
      <c r="S19" s="78" t="s">
        <v>6</v>
      </c>
      <c r="T19" s="79">
        <v>182339676</v>
      </c>
      <c r="U19" s="80" t="s">
        <v>31</v>
      </c>
      <c r="V19" s="81">
        <f>SUM(T16:T21)</f>
        <v>2683862550</v>
      </c>
    </row>
    <row r="20" spans="1:22" x14ac:dyDescent="0.25">
      <c r="A20" s="47">
        <v>42405</v>
      </c>
      <c r="B20" s="48" t="s">
        <v>71</v>
      </c>
      <c r="C20" s="49" t="s">
        <v>5</v>
      </c>
      <c r="D20" s="50">
        <v>7</v>
      </c>
      <c r="E20" s="50">
        <v>30</v>
      </c>
      <c r="F20" s="67">
        <f t="shared" si="0"/>
        <v>7.5</v>
      </c>
      <c r="G20" s="68"/>
      <c r="H20" s="82" t="s">
        <v>7</v>
      </c>
      <c r="I20" s="83">
        <f>SUMIFS($F$16:$F$1048576,$C$16:$C$1048576,$H$20)</f>
        <v>0</v>
      </c>
      <c r="J20" s="71"/>
      <c r="K20" s="82" t="s">
        <v>7</v>
      </c>
      <c r="L20" s="86">
        <f>I20+I24*Q29/4+I25*Q33/5+I26/4+I27/5+I28*Q39</f>
        <v>0.31352740549250557</v>
      </c>
      <c r="M20" s="87">
        <f t="shared" si="1"/>
        <v>6.087910786262243E-3</v>
      </c>
      <c r="N20" s="71"/>
      <c r="O20" s="75" t="s">
        <v>7</v>
      </c>
      <c r="P20" s="76" t="s">
        <v>7</v>
      </c>
      <c r="Q20" s="77">
        <v>1</v>
      </c>
      <c r="R20" s="77"/>
      <c r="S20" s="78" t="s">
        <v>7</v>
      </c>
      <c r="T20" s="79">
        <v>89285509</v>
      </c>
      <c r="U20" s="80" t="s">
        <v>32</v>
      </c>
      <c r="V20" s="81">
        <f>SUM(T16:T22)</f>
        <v>2765209750</v>
      </c>
    </row>
    <row r="21" spans="1:22" x14ac:dyDescent="0.25">
      <c r="A21" s="47">
        <v>42408</v>
      </c>
      <c r="B21" s="48" t="s">
        <v>71</v>
      </c>
      <c r="C21" s="49" t="s">
        <v>6</v>
      </c>
      <c r="D21" s="50">
        <v>7</v>
      </c>
      <c r="E21" s="50">
        <v>30</v>
      </c>
      <c r="F21" s="67">
        <f t="shared" si="0"/>
        <v>7.5</v>
      </c>
      <c r="G21" s="68"/>
      <c r="H21" s="82" t="s">
        <v>8</v>
      </c>
      <c r="I21" s="83">
        <f>SUMIFS($F$16:$F$1048576,$C$16:$C$1048576,$H$21)</f>
        <v>7.5</v>
      </c>
      <c r="J21" s="71"/>
      <c r="K21" s="82" t="s">
        <v>8</v>
      </c>
      <c r="L21" s="86">
        <f>I21+I24*Q29/4+I25*Q33/5+I26/4+I27/5+I28*Q40</f>
        <v>7.8135274054925059</v>
      </c>
      <c r="M21" s="87">
        <f t="shared" si="1"/>
        <v>0.15171897874742729</v>
      </c>
      <c r="N21" s="71"/>
      <c r="O21" s="75" t="s">
        <v>8</v>
      </c>
      <c r="P21" s="76" t="s">
        <v>8</v>
      </c>
      <c r="Q21" s="77">
        <v>1</v>
      </c>
      <c r="R21" s="77"/>
      <c r="S21" s="78" t="s">
        <v>8</v>
      </c>
      <c r="T21" s="79">
        <v>183304694</v>
      </c>
      <c r="U21" s="80" t="s">
        <v>14</v>
      </c>
      <c r="V21" s="88">
        <f>SUM(T16:T22)</f>
        <v>2765209750</v>
      </c>
    </row>
    <row r="22" spans="1:22" x14ac:dyDescent="0.25">
      <c r="A22" s="47">
        <v>42409</v>
      </c>
      <c r="B22" s="48" t="s">
        <v>71</v>
      </c>
      <c r="C22" s="49" t="s">
        <v>8</v>
      </c>
      <c r="D22" s="50">
        <v>7</v>
      </c>
      <c r="E22" s="50">
        <v>30</v>
      </c>
      <c r="F22" s="67">
        <f t="shared" si="0"/>
        <v>7.5</v>
      </c>
      <c r="G22" s="68"/>
      <c r="H22" s="82" t="s">
        <v>72</v>
      </c>
      <c r="I22" s="83">
        <f>SUMIFS($F$16:$F$1048576,$C$16:$C$1048576,$H$22)</f>
        <v>0</v>
      </c>
      <c r="J22" s="71"/>
      <c r="K22" s="82" t="s">
        <v>72</v>
      </c>
      <c r="L22" s="86">
        <f>I22+I25*Q33/5+I27/5+I28*Q41</f>
        <v>0</v>
      </c>
      <c r="M22" s="87">
        <f t="shared" si="1"/>
        <v>0</v>
      </c>
      <c r="N22" s="71"/>
      <c r="O22" s="75" t="s">
        <v>72</v>
      </c>
      <c r="P22" s="76" t="s">
        <v>72</v>
      </c>
      <c r="Q22" s="77">
        <v>1</v>
      </c>
      <c r="R22" s="77"/>
      <c r="S22" s="78" t="s">
        <v>72</v>
      </c>
      <c r="T22" s="79">
        <v>81347200</v>
      </c>
      <c r="U22" s="77"/>
      <c r="V22" s="77"/>
    </row>
    <row r="23" spans="1:22" ht="33.75" x14ac:dyDescent="0.25">
      <c r="A23" s="47"/>
      <c r="B23" s="48"/>
      <c r="C23" s="49"/>
      <c r="D23" s="50"/>
      <c r="E23" s="50"/>
      <c r="F23" s="67">
        <f t="shared" si="0"/>
        <v>0</v>
      </c>
      <c r="G23" s="68"/>
      <c r="H23" s="82" t="s">
        <v>62</v>
      </c>
      <c r="I23" s="83">
        <f>SUMIFS($F$16:$F$1048576,$C$16:$C$1048576,$H$23)</f>
        <v>0</v>
      </c>
      <c r="J23" s="71"/>
      <c r="K23" s="89" t="s">
        <v>22</v>
      </c>
      <c r="L23" s="86">
        <f>I29</f>
        <v>0</v>
      </c>
      <c r="M23" s="87">
        <f t="shared" si="1"/>
        <v>0</v>
      </c>
      <c r="N23" s="71"/>
      <c r="O23" s="75" t="s">
        <v>62</v>
      </c>
      <c r="P23" s="76" t="s">
        <v>60</v>
      </c>
      <c r="Q23" s="77"/>
      <c r="R23" s="90" t="s">
        <v>16</v>
      </c>
      <c r="S23" s="77"/>
      <c r="T23" s="88">
        <f>SUM(T16:T22)</f>
        <v>2765209750</v>
      </c>
      <c r="U23" s="77"/>
      <c r="V23" s="77"/>
    </row>
    <row r="24" spans="1:22" ht="30" x14ac:dyDescent="0.25">
      <c r="A24" s="47"/>
      <c r="B24" s="48"/>
      <c r="C24" s="49"/>
      <c r="D24" s="50"/>
      <c r="E24" s="50"/>
      <c r="F24" s="67">
        <f t="shared" si="0"/>
        <v>0</v>
      </c>
      <c r="G24" s="68"/>
      <c r="H24" s="82" t="s">
        <v>59</v>
      </c>
      <c r="I24" s="83">
        <f>SUMIFS($F$16:$F$1048576,$C$16:$C$1048576,$H$24)</f>
        <v>6</v>
      </c>
      <c r="J24" s="71"/>
      <c r="K24" s="91" t="s">
        <v>30</v>
      </c>
      <c r="L24" s="92">
        <f>SUM(L16:L23)</f>
        <v>51.500000000000007</v>
      </c>
      <c r="M24" s="93">
        <f>SUM(M16:M23)</f>
        <v>1</v>
      </c>
      <c r="N24" s="71"/>
      <c r="O24" s="75" t="s">
        <v>59</v>
      </c>
      <c r="P24" s="94" t="s">
        <v>57</v>
      </c>
      <c r="Q24" s="95">
        <f>T16/V16</f>
        <v>0.91850638127598738</v>
      </c>
      <c r="R24" s="90"/>
      <c r="S24" s="77"/>
      <c r="T24" s="77"/>
      <c r="U24" s="77"/>
      <c r="V24" s="77"/>
    </row>
    <row r="25" spans="1:22" ht="30" x14ac:dyDescent="0.25">
      <c r="A25" s="47"/>
      <c r="B25" s="52"/>
      <c r="C25" s="49"/>
      <c r="D25" s="50"/>
      <c r="E25" s="50"/>
      <c r="F25" s="67">
        <f t="shared" si="0"/>
        <v>0</v>
      </c>
      <c r="G25" s="68"/>
      <c r="H25" s="82" t="s">
        <v>61</v>
      </c>
      <c r="I25" s="83">
        <f>SUMIFS($F$16:$F$1048576,$C$16:$C$1048576,$H$25)</f>
        <v>0</v>
      </c>
      <c r="J25" s="71"/>
      <c r="K25" s="96" t="s">
        <v>16</v>
      </c>
      <c r="L25" s="97">
        <f>L24+I30+I31+I32+I33</f>
        <v>51.500000000000007</v>
      </c>
      <c r="M25" s="71"/>
      <c r="N25" s="71"/>
      <c r="O25" s="75" t="s">
        <v>61</v>
      </c>
      <c r="P25" s="98" t="s">
        <v>58</v>
      </c>
      <c r="Q25" s="99">
        <f>T17/V16</f>
        <v>8.1493618724012631E-2</v>
      </c>
      <c r="R25" s="100">
        <f>SUM(Q24:Q25)</f>
        <v>1</v>
      </c>
      <c r="S25" s="77"/>
      <c r="T25" s="77"/>
      <c r="U25" s="77"/>
      <c r="V25" s="77"/>
    </row>
    <row r="26" spans="1:22" ht="30" x14ac:dyDescent="0.25">
      <c r="A26" s="47"/>
      <c r="B26" s="52"/>
      <c r="C26" s="49"/>
      <c r="D26" s="50"/>
      <c r="E26" s="50"/>
      <c r="F26" s="67">
        <f t="shared" si="0"/>
        <v>0</v>
      </c>
      <c r="G26" s="68"/>
      <c r="H26" s="82" t="s">
        <v>20</v>
      </c>
      <c r="I26" s="83">
        <f>SUMIFS($F$16:$F$1048576,$C$16:$C$1048576,$H$26)</f>
        <v>0</v>
      </c>
      <c r="J26" s="71"/>
      <c r="K26" s="71"/>
      <c r="L26" s="71"/>
      <c r="M26" s="71"/>
      <c r="N26" s="71"/>
      <c r="O26" s="75" t="s">
        <v>20</v>
      </c>
      <c r="P26" s="76" t="s">
        <v>59</v>
      </c>
      <c r="Q26" s="101"/>
      <c r="R26" s="90"/>
      <c r="S26" s="77"/>
      <c r="T26" s="77"/>
      <c r="U26" s="77"/>
      <c r="V26" s="77"/>
    </row>
    <row r="27" spans="1:22" x14ac:dyDescent="0.25">
      <c r="A27" s="47"/>
      <c r="B27" s="53"/>
      <c r="C27" s="49"/>
      <c r="D27" s="50"/>
      <c r="E27" s="50"/>
      <c r="F27" s="67">
        <f t="shared" si="0"/>
        <v>0</v>
      </c>
      <c r="G27" s="68"/>
      <c r="H27" s="82" t="s">
        <v>21</v>
      </c>
      <c r="I27" s="83">
        <f>SUMIFS($F$16:$F$1048576,$C$16:$C$1048576,$H$27)</f>
        <v>0</v>
      </c>
      <c r="J27" s="71"/>
      <c r="K27" s="71"/>
      <c r="L27" s="71"/>
      <c r="M27" s="71"/>
      <c r="N27" s="71"/>
      <c r="O27" s="75" t="s">
        <v>21</v>
      </c>
      <c r="P27" s="94" t="s">
        <v>57</v>
      </c>
      <c r="Q27" s="95">
        <f>T16/V19</f>
        <v>0.72652176617614039</v>
      </c>
      <c r="R27" s="90"/>
      <c r="S27" s="77"/>
      <c r="T27" s="77"/>
      <c r="U27" s="77"/>
      <c r="V27" s="77"/>
    </row>
    <row r="28" spans="1:22" x14ac:dyDescent="0.25">
      <c r="A28" s="47"/>
      <c r="B28" s="53"/>
      <c r="C28" s="49"/>
      <c r="D28" s="50"/>
      <c r="E28" s="50"/>
      <c r="F28" s="67"/>
      <c r="G28" s="68"/>
      <c r="H28" s="82" t="s">
        <v>9</v>
      </c>
      <c r="I28" s="83">
        <f>SUMIFS($F$16:$F$1048576,$C$16:$C$1048576,$H$28)</f>
        <v>0</v>
      </c>
      <c r="J28" s="71"/>
      <c r="K28" s="71"/>
      <c r="L28" s="71"/>
      <c r="M28" s="71"/>
      <c r="N28" s="71"/>
      <c r="O28" s="75" t="s">
        <v>9</v>
      </c>
      <c r="P28" s="98" t="s">
        <v>58</v>
      </c>
      <c r="Q28" s="99">
        <f>T17/V19</f>
        <v>6.4459963495522521E-2</v>
      </c>
      <c r="R28" s="90"/>
      <c r="S28" s="77"/>
      <c r="T28" s="77"/>
      <c r="U28" s="77"/>
      <c r="V28" s="77"/>
    </row>
    <row r="29" spans="1:22" x14ac:dyDescent="0.25">
      <c r="A29" s="47"/>
      <c r="B29" s="53"/>
      <c r="C29" s="49"/>
      <c r="D29" s="50"/>
      <c r="E29" s="50"/>
      <c r="F29" s="67">
        <f t="shared" ref="F29:F59" si="2">D29+E29/60</f>
        <v>0</v>
      </c>
      <c r="G29" s="68"/>
      <c r="H29" s="82" t="s">
        <v>22</v>
      </c>
      <c r="I29" s="83">
        <f>SUMIFS($F$16:$F$1048576,$C$16:$C$1048576,$H$29)</f>
        <v>0</v>
      </c>
      <c r="J29" s="71"/>
      <c r="K29" s="71"/>
      <c r="L29" s="71"/>
      <c r="M29" s="71"/>
      <c r="N29" s="71"/>
      <c r="O29" s="75" t="s">
        <v>22</v>
      </c>
      <c r="P29" s="102" t="s">
        <v>20</v>
      </c>
      <c r="Q29" s="103">
        <f>V17/V19</f>
        <v>0.20901827032833706</v>
      </c>
      <c r="R29" s="100">
        <f>SUM(Q27:Q29)</f>
        <v>1</v>
      </c>
      <c r="S29" s="77"/>
      <c r="T29" s="77"/>
      <c r="U29" s="77"/>
      <c r="V29" s="77"/>
    </row>
    <row r="30" spans="1:22" ht="30" x14ac:dyDescent="0.25">
      <c r="A30" s="47"/>
      <c r="B30" s="53"/>
      <c r="C30" s="49"/>
      <c r="D30" s="50"/>
      <c r="E30" s="50"/>
      <c r="F30" s="67">
        <f t="shared" si="2"/>
        <v>0</v>
      </c>
      <c r="G30" s="68"/>
      <c r="H30" s="82" t="s">
        <v>10</v>
      </c>
      <c r="I30" s="83">
        <f>SUMIFS($F$16:$F$1048576,$C$16:$C$1048576,$H$30)</f>
        <v>0</v>
      </c>
      <c r="J30" s="71"/>
      <c r="K30" s="71"/>
      <c r="L30" s="71"/>
      <c r="M30" s="71"/>
      <c r="N30" s="71"/>
      <c r="O30" s="75" t="s">
        <v>10</v>
      </c>
      <c r="P30" s="76" t="s">
        <v>61</v>
      </c>
      <c r="Q30" s="101"/>
      <c r="R30" s="90"/>
      <c r="S30" s="77"/>
      <c r="T30" s="77"/>
      <c r="U30" s="77"/>
      <c r="V30" s="77"/>
    </row>
    <row r="31" spans="1:22" x14ac:dyDescent="0.25">
      <c r="A31" s="47"/>
      <c r="B31" s="53"/>
      <c r="C31" s="49"/>
      <c r="D31" s="50"/>
      <c r="E31" s="50"/>
      <c r="F31" s="67">
        <f t="shared" si="2"/>
        <v>0</v>
      </c>
      <c r="G31" s="68"/>
      <c r="H31" s="82" t="s">
        <v>11</v>
      </c>
      <c r="I31" s="83">
        <f>SUMIFS($F$16:$F$1048576,$C$16:$C$1048576,$H$31)</f>
        <v>0</v>
      </c>
      <c r="J31" s="71"/>
      <c r="K31" s="71"/>
      <c r="L31" s="71"/>
      <c r="M31" s="71"/>
      <c r="N31" s="71"/>
      <c r="O31" s="75" t="s">
        <v>11</v>
      </c>
      <c r="P31" s="94" t="s">
        <v>57</v>
      </c>
      <c r="Q31" s="95">
        <f>T16/V20</f>
        <v>0.70514888065905312</v>
      </c>
      <c r="R31" s="90"/>
      <c r="S31" s="77"/>
      <c r="T31" s="77"/>
      <c r="U31" s="77"/>
      <c r="V31" s="77"/>
    </row>
    <row r="32" spans="1:22" x14ac:dyDescent="0.25">
      <c r="A32" s="47"/>
      <c r="B32" s="52"/>
      <c r="C32" s="49"/>
      <c r="D32" s="50"/>
      <c r="E32" s="50"/>
      <c r="F32" s="67">
        <f t="shared" si="2"/>
        <v>0</v>
      </c>
      <c r="G32" s="68"/>
      <c r="H32" s="104" t="s">
        <v>12</v>
      </c>
      <c r="I32" s="105">
        <f>SUMIFS($F$16:$F$1048576,$C$16:$C$1048576,$H$32)</f>
        <v>0</v>
      </c>
      <c r="J32" s="71"/>
      <c r="K32" s="71"/>
      <c r="L32" s="71"/>
      <c r="M32" s="71"/>
      <c r="N32" s="71"/>
      <c r="O32" s="75" t="s">
        <v>12</v>
      </c>
      <c r="P32" s="98" t="s">
        <v>58</v>
      </c>
      <c r="Q32" s="99">
        <f>T17/V20</f>
        <v>6.2563674238455144E-2</v>
      </c>
      <c r="R32" s="90"/>
      <c r="S32" s="77"/>
      <c r="T32" s="77"/>
      <c r="U32" s="77"/>
      <c r="V32" s="77"/>
    </row>
    <row r="33" spans="1:22" x14ac:dyDescent="0.25">
      <c r="A33" s="47"/>
      <c r="B33" s="52"/>
      <c r="C33" s="49"/>
      <c r="D33" s="50"/>
      <c r="E33" s="50"/>
      <c r="F33" s="67">
        <f t="shared" si="2"/>
        <v>0</v>
      </c>
      <c r="G33" s="68"/>
      <c r="H33" s="82" t="s">
        <v>26</v>
      </c>
      <c r="I33" s="83">
        <f>SUMIFS($F$16:$F$1048576,$C$16:$C$1048576,$H$33)</f>
        <v>0</v>
      </c>
      <c r="J33" s="71"/>
      <c r="K33" s="71"/>
      <c r="L33" s="71"/>
      <c r="M33" s="71"/>
      <c r="N33" s="71"/>
      <c r="O33" s="75" t="s">
        <v>26</v>
      </c>
      <c r="P33" s="106" t="s">
        <v>21</v>
      </c>
      <c r="Q33" s="107">
        <f>V18/V20</f>
        <v>0.23228744510249177</v>
      </c>
      <c r="R33" s="100">
        <f>SUM(Q31:Q33)</f>
        <v>1</v>
      </c>
      <c r="S33" s="77"/>
      <c r="T33" s="77"/>
      <c r="U33" s="77"/>
      <c r="V33" s="77"/>
    </row>
    <row r="34" spans="1:22" x14ac:dyDescent="0.25">
      <c r="A34" s="47"/>
      <c r="B34" s="52"/>
      <c r="C34" s="49"/>
      <c r="D34" s="50"/>
      <c r="E34" s="50"/>
      <c r="F34" s="67">
        <f t="shared" si="2"/>
        <v>0</v>
      </c>
      <c r="G34" s="68"/>
      <c r="H34" s="108" t="s">
        <v>25</v>
      </c>
      <c r="I34" s="109">
        <f>SUM(I16:I33)</f>
        <v>51.5</v>
      </c>
      <c r="J34" s="71"/>
      <c r="K34" s="71"/>
      <c r="L34" s="71"/>
      <c r="M34" s="71"/>
      <c r="N34" s="71"/>
      <c r="O34" s="77"/>
      <c r="P34" s="76" t="s">
        <v>9</v>
      </c>
      <c r="Q34" s="101"/>
      <c r="R34" s="90"/>
      <c r="S34" s="77"/>
      <c r="T34" s="77"/>
      <c r="U34" s="77"/>
      <c r="V34" s="77"/>
    </row>
    <row r="35" spans="1:22" x14ac:dyDescent="0.25">
      <c r="A35" s="47"/>
      <c r="B35" s="52"/>
      <c r="C35" s="49"/>
      <c r="D35" s="50"/>
      <c r="E35" s="50"/>
      <c r="F35" s="67">
        <f t="shared" si="2"/>
        <v>0</v>
      </c>
      <c r="G35" s="68"/>
      <c r="H35" s="71"/>
      <c r="I35" s="71"/>
      <c r="J35" s="71"/>
      <c r="K35" s="71"/>
      <c r="L35" s="71"/>
      <c r="M35" s="71"/>
      <c r="N35" s="71"/>
      <c r="O35" s="77"/>
      <c r="P35" s="94" t="s">
        <v>57</v>
      </c>
      <c r="Q35" s="95">
        <f>T16/T23</f>
        <v>0.70514888065905312</v>
      </c>
      <c r="R35" s="90"/>
      <c r="S35" s="77"/>
      <c r="T35" s="77"/>
      <c r="U35" s="77"/>
      <c r="V35" s="77"/>
    </row>
    <row r="36" spans="1:22" x14ac:dyDescent="0.25">
      <c r="A36" s="47"/>
      <c r="B36" s="48"/>
      <c r="C36" s="49"/>
      <c r="D36" s="50"/>
      <c r="E36" s="50"/>
      <c r="F36" s="67">
        <f t="shared" si="2"/>
        <v>0</v>
      </c>
      <c r="G36" s="68"/>
      <c r="H36" s="71"/>
      <c r="I36" s="71"/>
      <c r="J36" s="71"/>
      <c r="K36" s="71"/>
      <c r="L36" s="71"/>
      <c r="M36" s="71"/>
      <c r="N36" s="71"/>
      <c r="O36" s="77"/>
      <c r="P36" s="98" t="s">
        <v>58</v>
      </c>
      <c r="Q36" s="99">
        <f>T17/T23</f>
        <v>6.2563674238455144E-2</v>
      </c>
      <c r="R36" s="90"/>
      <c r="S36" s="77"/>
      <c r="T36" s="77"/>
      <c r="U36" s="77"/>
      <c r="V36" s="77"/>
    </row>
    <row r="37" spans="1:22" x14ac:dyDescent="0.25">
      <c r="A37" s="47"/>
      <c r="B37" s="52"/>
      <c r="C37" s="49"/>
      <c r="D37" s="50"/>
      <c r="E37" s="50"/>
      <c r="F37" s="67">
        <f t="shared" si="2"/>
        <v>0</v>
      </c>
      <c r="G37" s="68"/>
      <c r="H37" s="71"/>
      <c r="I37" s="71"/>
      <c r="J37" s="71"/>
      <c r="K37" s="110"/>
      <c r="L37" s="71"/>
      <c r="M37" s="71"/>
      <c r="N37" s="71"/>
      <c r="O37" s="77"/>
      <c r="P37" s="80" t="s">
        <v>5</v>
      </c>
      <c r="Q37" s="101">
        <f>T18/T23</f>
        <v>3.8350229670642527E-2</v>
      </c>
      <c r="R37" s="90"/>
      <c r="S37" s="77"/>
      <c r="T37" s="77"/>
      <c r="U37" s="77"/>
      <c r="V37" s="77"/>
    </row>
    <row r="38" spans="1:22" x14ac:dyDescent="0.25">
      <c r="A38" s="47"/>
      <c r="B38" s="52"/>
      <c r="C38" s="49"/>
      <c r="D38" s="50"/>
      <c r="E38" s="50"/>
      <c r="F38" s="67">
        <f t="shared" si="2"/>
        <v>0</v>
      </c>
      <c r="G38" s="68"/>
      <c r="H38" s="71"/>
      <c r="I38" s="71"/>
      <c r="J38" s="71"/>
      <c r="K38" s="110"/>
      <c r="L38" s="71"/>
      <c r="M38" s="71"/>
      <c r="N38" s="71"/>
      <c r="O38" s="77"/>
      <c r="P38" s="80" t="s">
        <v>6</v>
      </c>
      <c r="Q38" s="101">
        <f>T19/T23</f>
        <v>6.5940631085942031E-2</v>
      </c>
      <c r="R38" s="90"/>
      <c r="S38" s="77"/>
      <c r="T38" s="77"/>
      <c r="U38" s="77"/>
      <c r="V38" s="77"/>
    </row>
    <row r="39" spans="1:22" x14ac:dyDescent="0.25">
      <c r="A39" s="47"/>
      <c r="B39" s="52"/>
      <c r="C39" s="49"/>
      <c r="D39" s="50"/>
      <c r="E39" s="50"/>
      <c r="F39" s="67">
        <f t="shared" si="2"/>
        <v>0</v>
      </c>
      <c r="G39" s="68"/>
      <c r="H39" s="71"/>
      <c r="I39" s="71"/>
      <c r="J39" s="71"/>
      <c r="K39" s="71"/>
      <c r="L39" s="71"/>
      <c r="M39" s="71"/>
      <c r="N39" s="71"/>
      <c r="O39" s="77"/>
      <c r="P39" s="80" t="s">
        <v>7</v>
      </c>
      <c r="Q39" s="101">
        <f>T20/T23</f>
        <v>3.2288873927194851E-2</v>
      </c>
      <c r="R39" s="90"/>
      <c r="S39" s="77"/>
      <c r="T39" s="77"/>
      <c r="U39" s="77"/>
      <c r="V39" s="77"/>
    </row>
    <row r="40" spans="1:22" x14ac:dyDescent="0.25">
      <c r="A40" s="47"/>
      <c r="B40" s="48"/>
      <c r="C40" s="49"/>
      <c r="D40" s="50"/>
      <c r="E40" s="50"/>
      <c r="F40" s="67">
        <f t="shared" si="2"/>
        <v>0</v>
      </c>
      <c r="G40" s="68"/>
      <c r="H40" s="71"/>
      <c r="I40" s="71"/>
      <c r="J40" s="71"/>
      <c r="K40" s="110"/>
      <c r="L40" s="71"/>
      <c r="M40" s="71"/>
      <c r="N40" s="71"/>
      <c r="O40" s="77"/>
      <c r="P40" s="80" t="s">
        <v>8</v>
      </c>
      <c r="Q40" s="101">
        <f>T21/T23</f>
        <v>6.6289616547171512E-2</v>
      </c>
      <c r="R40" s="90"/>
      <c r="S40" s="77"/>
      <c r="T40" s="77"/>
      <c r="U40" s="77"/>
      <c r="V40" s="77"/>
    </row>
    <row r="41" spans="1:22" x14ac:dyDescent="0.25">
      <c r="A41" s="47"/>
      <c r="B41" s="48"/>
      <c r="C41" s="49"/>
      <c r="D41" s="50"/>
      <c r="E41" s="50"/>
      <c r="F41" s="67">
        <f t="shared" si="2"/>
        <v>0</v>
      </c>
      <c r="G41" s="68"/>
      <c r="H41" s="71"/>
      <c r="I41" s="71"/>
      <c r="J41" s="71"/>
      <c r="K41" s="71"/>
      <c r="L41" s="71"/>
      <c r="M41" s="71"/>
      <c r="N41" s="71"/>
      <c r="O41" s="77"/>
      <c r="P41" s="80" t="s">
        <v>72</v>
      </c>
      <c r="Q41" s="101">
        <f>T22/T23</f>
        <v>2.9418093871540849E-2</v>
      </c>
      <c r="R41" s="100">
        <f>SUM(Q35:Q41)</f>
        <v>0.99999999999999989</v>
      </c>
      <c r="S41" s="77"/>
      <c r="T41" s="77"/>
      <c r="U41" s="77"/>
      <c r="V41" s="77"/>
    </row>
    <row r="42" spans="1:22" x14ac:dyDescent="0.25">
      <c r="A42" s="47"/>
      <c r="B42" s="52"/>
      <c r="C42" s="49"/>
      <c r="D42" s="50"/>
      <c r="E42" s="50"/>
      <c r="F42" s="67">
        <f t="shared" si="2"/>
        <v>0</v>
      </c>
      <c r="G42" s="68"/>
      <c r="H42" s="71"/>
      <c r="I42" s="71"/>
      <c r="J42" s="71"/>
      <c r="K42" s="71"/>
      <c r="L42" s="71"/>
      <c r="M42" s="71"/>
      <c r="N42" s="71"/>
      <c r="O42" s="77"/>
      <c r="P42" s="76" t="s">
        <v>10</v>
      </c>
      <c r="Q42" s="77">
        <v>0</v>
      </c>
      <c r="R42" s="77"/>
      <c r="S42" s="77"/>
      <c r="T42" s="77"/>
      <c r="U42" s="77"/>
      <c r="V42" s="77"/>
    </row>
    <row r="43" spans="1:22" x14ac:dyDescent="0.25">
      <c r="A43" s="47"/>
      <c r="B43" s="52"/>
      <c r="C43" s="49"/>
      <c r="D43" s="50"/>
      <c r="E43" s="50"/>
      <c r="F43" s="67">
        <f t="shared" si="2"/>
        <v>0</v>
      </c>
      <c r="G43" s="68"/>
      <c r="H43" s="71"/>
      <c r="I43" s="71"/>
      <c r="J43" s="71"/>
      <c r="K43" s="71"/>
      <c r="L43" s="71"/>
      <c r="M43" s="71"/>
      <c r="N43" s="71"/>
      <c r="O43" s="77"/>
      <c r="P43" s="76" t="s">
        <v>11</v>
      </c>
      <c r="Q43" s="77">
        <v>0</v>
      </c>
      <c r="R43" s="77"/>
      <c r="S43" s="77"/>
      <c r="T43" s="77"/>
      <c r="U43" s="77"/>
      <c r="V43" s="77"/>
    </row>
    <row r="44" spans="1:22" x14ac:dyDescent="0.25">
      <c r="A44" s="47"/>
      <c r="B44" s="52"/>
      <c r="C44" s="49"/>
      <c r="D44" s="50"/>
      <c r="E44" s="50"/>
      <c r="F44" s="67">
        <f t="shared" si="2"/>
        <v>0</v>
      </c>
      <c r="G44" s="68"/>
      <c r="H44" s="71"/>
      <c r="I44" s="71"/>
      <c r="J44" s="71"/>
      <c r="K44" s="71"/>
      <c r="L44" s="71"/>
      <c r="M44" s="71"/>
      <c r="N44" s="71"/>
      <c r="O44" s="77"/>
      <c r="P44" s="76" t="s">
        <v>12</v>
      </c>
      <c r="Q44" s="77">
        <v>0</v>
      </c>
      <c r="R44" s="77"/>
      <c r="S44" s="77"/>
      <c r="T44" s="77"/>
      <c r="U44" s="77"/>
      <c r="V44" s="77"/>
    </row>
    <row r="45" spans="1:22" x14ac:dyDescent="0.25">
      <c r="A45" s="47"/>
      <c r="B45" s="52"/>
      <c r="C45" s="49"/>
      <c r="D45" s="50"/>
      <c r="E45" s="50"/>
      <c r="F45" s="67">
        <f t="shared" si="2"/>
        <v>0</v>
      </c>
      <c r="G45" s="68"/>
      <c r="H45" s="71"/>
      <c r="I45" s="71"/>
      <c r="J45" s="71"/>
      <c r="K45" s="71"/>
      <c r="L45" s="71"/>
      <c r="M45" s="71"/>
      <c r="N45" s="71"/>
      <c r="O45" s="77"/>
      <c r="P45" s="76" t="s">
        <v>26</v>
      </c>
      <c r="Q45" s="77">
        <v>0</v>
      </c>
      <c r="R45" s="77"/>
      <c r="S45" s="77"/>
      <c r="T45" s="77"/>
      <c r="U45" s="77"/>
      <c r="V45" s="77"/>
    </row>
    <row r="46" spans="1:22" x14ac:dyDescent="0.25">
      <c r="A46" s="47"/>
      <c r="B46" s="52"/>
      <c r="C46" s="49"/>
      <c r="D46" s="50"/>
      <c r="E46" s="50"/>
      <c r="F46" s="51">
        <f t="shared" si="2"/>
        <v>0</v>
      </c>
    </row>
    <row r="47" spans="1:22" x14ac:dyDescent="0.25">
      <c r="A47" s="47"/>
      <c r="B47" s="52"/>
      <c r="C47" s="49"/>
      <c r="D47" s="50"/>
      <c r="E47" s="50"/>
      <c r="F47" s="51">
        <f t="shared" si="2"/>
        <v>0</v>
      </c>
    </row>
    <row r="48" spans="1:22" x14ac:dyDescent="0.25">
      <c r="A48" s="47"/>
      <c r="B48" s="52"/>
      <c r="C48" s="49"/>
      <c r="D48" s="50"/>
      <c r="E48" s="50"/>
      <c r="F48" s="51">
        <f t="shared" si="2"/>
        <v>0</v>
      </c>
    </row>
    <row r="49" spans="1:6" x14ac:dyDescent="0.25">
      <c r="A49" s="47"/>
      <c r="B49" s="52"/>
      <c r="C49" s="49"/>
      <c r="D49" s="54"/>
      <c r="E49" s="54"/>
      <c r="F49" s="51">
        <f t="shared" si="2"/>
        <v>0</v>
      </c>
    </row>
    <row r="50" spans="1:6" x14ac:dyDescent="0.25">
      <c r="A50" s="47"/>
      <c r="B50" s="52"/>
      <c r="C50" s="49"/>
      <c r="D50" s="54"/>
      <c r="E50" s="54"/>
      <c r="F50" s="51">
        <f t="shared" si="2"/>
        <v>0</v>
      </c>
    </row>
    <row r="51" spans="1:6" x14ac:dyDescent="0.25">
      <c r="A51" s="47"/>
      <c r="B51" s="52"/>
      <c r="C51" s="49"/>
      <c r="D51" s="54"/>
      <c r="E51" s="54"/>
      <c r="F51" s="51">
        <f t="shared" si="2"/>
        <v>0</v>
      </c>
    </row>
    <row r="52" spans="1:6" x14ac:dyDescent="0.25">
      <c r="A52" s="47"/>
      <c r="B52" s="52"/>
      <c r="C52" s="49"/>
      <c r="D52" s="54"/>
      <c r="E52" s="54"/>
      <c r="F52" s="51">
        <f t="shared" si="2"/>
        <v>0</v>
      </c>
    </row>
    <row r="53" spans="1:6" x14ac:dyDescent="0.25">
      <c r="A53" s="47"/>
      <c r="B53" s="52"/>
      <c r="C53" s="49"/>
      <c r="D53" s="54"/>
      <c r="E53" s="54"/>
      <c r="F53" s="51">
        <f t="shared" si="2"/>
        <v>0</v>
      </c>
    </row>
    <row r="54" spans="1:6" x14ac:dyDescent="0.25">
      <c r="A54" s="47"/>
      <c r="B54" s="52"/>
      <c r="C54" s="49"/>
      <c r="D54" s="54"/>
      <c r="E54" s="54"/>
      <c r="F54" s="51">
        <f t="shared" si="2"/>
        <v>0</v>
      </c>
    </row>
    <row r="55" spans="1:6" x14ac:dyDescent="0.25">
      <c r="A55" s="47"/>
      <c r="B55" s="52"/>
      <c r="C55" s="49"/>
      <c r="D55" s="49"/>
      <c r="E55" s="49"/>
      <c r="F55" s="51">
        <f t="shared" si="2"/>
        <v>0</v>
      </c>
    </row>
    <row r="56" spans="1:6" x14ac:dyDescent="0.25">
      <c r="A56" s="47"/>
      <c r="B56" s="52"/>
      <c r="C56" s="49"/>
      <c r="D56" s="49"/>
      <c r="E56" s="49"/>
      <c r="F56" s="51">
        <f t="shared" si="2"/>
        <v>0</v>
      </c>
    </row>
    <row r="57" spans="1:6" x14ac:dyDescent="0.25">
      <c r="A57" s="47"/>
      <c r="B57" s="52"/>
      <c r="C57" s="49"/>
      <c r="D57" s="49"/>
      <c r="E57" s="49"/>
      <c r="F57" s="51">
        <f t="shared" si="2"/>
        <v>0</v>
      </c>
    </row>
    <row r="58" spans="1:6" x14ac:dyDescent="0.25">
      <c r="A58" s="47"/>
      <c r="B58" s="52"/>
      <c r="C58" s="49"/>
      <c r="D58" s="49"/>
      <c r="E58" s="49"/>
      <c r="F58" s="51">
        <f t="shared" si="2"/>
        <v>0</v>
      </c>
    </row>
    <row r="59" spans="1:6" x14ac:dyDescent="0.25">
      <c r="A59" s="47"/>
      <c r="B59" s="52"/>
      <c r="C59" s="49"/>
      <c r="D59" s="49"/>
      <c r="E59" s="49"/>
      <c r="F59" s="51">
        <f t="shared" si="2"/>
        <v>0</v>
      </c>
    </row>
    <row r="60" spans="1:6" x14ac:dyDescent="0.25">
      <c r="A60" s="47"/>
      <c r="B60" s="52"/>
      <c r="C60" s="49"/>
      <c r="D60" s="49"/>
      <c r="E60" s="49"/>
      <c r="F60" s="51">
        <f t="shared" ref="F60:F65" si="3">D60+E60/60</f>
        <v>0</v>
      </c>
    </row>
    <row r="61" spans="1:6" x14ac:dyDescent="0.25">
      <c r="A61" s="47"/>
      <c r="B61" s="52"/>
      <c r="C61" s="49"/>
      <c r="D61" s="49"/>
      <c r="E61" s="49"/>
      <c r="F61" s="51">
        <f t="shared" si="3"/>
        <v>0</v>
      </c>
    </row>
    <row r="62" spans="1:6" x14ac:dyDescent="0.25">
      <c r="A62" s="47"/>
      <c r="B62" s="52"/>
      <c r="C62" s="49"/>
      <c r="D62" s="49"/>
      <c r="E62" s="49"/>
      <c r="F62" s="51">
        <f t="shared" si="3"/>
        <v>0</v>
      </c>
    </row>
    <row r="63" spans="1:6" x14ac:dyDescent="0.25">
      <c r="A63" s="47"/>
      <c r="B63" s="52"/>
      <c r="C63" s="49"/>
      <c r="D63" s="49"/>
      <c r="E63" s="49"/>
      <c r="F63" s="51">
        <f t="shared" si="3"/>
        <v>0</v>
      </c>
    </row>
    <row r="64" spans="1:6" x14ac:dyDescent="0.25">
      <c r="A64" s="47"/>
      <c r="B64" s="52"/>
      <c r="C64" s="49"/>
      <c r="D64" s="49"/>
      <c r="E64" s="49"/>
      <c r="F64" s="51">
        <f t="shared" si="3"/>
        <v>0</v>
      </c>
    </row>
    <row r="65" spans="1:6" x14ac:dyDescent="0.25">
      <c r="A65" s="47"/>
      <c r="B65" s="52"/>
      <c r="C65" s="49"/>
      <c r="D65" s="49"/>
      <c r="E65" s="49"/>
      <c r="F65" s="51">
        <f t="shared" si="3"/>
        <v>0</v>
      </c>
    </row>
    <row r="66" spans="1:6" x14ac:dyDescent="0.25">
      <c r="A66" s="47"/>
      <c r="B66" s="52"/>
      <c r="C66" s="49"/>
      <c r="D66" s="49"/>
      <c r="E66" s="49"/>
      <c r="F66" s="51">
        <f t="shared" ref="F66:F70" si="4">D66+E66/60</f>
        <v>0</v>
      </c>
    </row>
    <row r="67" spans="1:6" x14ac:dyDescent="0.25">
      <c r="A67" s="47"/>
      <c r="B67" s="52"/>
      <c r="C67" s="49"/>
      <c r="D67" s="49"/>
      <c r="E67" s="49"/>
      <c r="F67" s="51">
        <f t="shared" si="4"/>
        <v>0</v>
      </c>
    </row>
    <row r="68" spans="1:6" x14ac:dyDescent="0.25">
      <c r="A68" s="47"/>
      <c r="B68" s="52"/>
      <c r="C68" s="49"/>
      <c r="D68" s="49"/>
      <c r="E68" s="49"/>
      <c r="F68" s="51">
        <f t="shared" si="4"/>
        <v>0</v>
      </c>
    </row>
    <row r="69" spans="1:6" x14ac:dyDescent="0.25">
      <c r="A69" s="47"/>
      <c r="B69" s="52"/>
      <c r="C69" s="49"/>
      <c r="D69" s="49"/>
      <c r="E69" s="49"/>
      <c r="F69" s="51">
        <f t="shared" si="4"/>
        <v>0</v>
      </c>
    </row>
    <row r="70" spans="1:6" x14ac:dyDescent="0.25">
      <c r="A70" s="47"/>
      <c r="B70" s="52"/>
      <c r="C70" s="49"/>
      <c r="D70" s="49"/>
      <c r="E70" s="49"/>
      <c r="F70" s="51">
        <f t="shared" si="4"/>
        <v>0</v>
      </c>
    </row>
    <row r="71" spans="1:6" x14ac:dyDescent="0.25">
      <c r="A71" s="47"/>
      <c r="B71" s="52"/>
      <c r="C71" s="49"/>
      <c r="D71" s="49"/>
      <c r="E71" s="49"/>
      <c r="F71" s="51">
        <f t="shared" ref="F71" si="5">D71+E71/60</f>
        <v>0</v>
      </c>
    </row>
    <row r="72" spans="1:6" x14ac:dyDescent="0.25">
      <c r="A72" s="47"/>
      <c r="B72" s="52"/>
      <c r="C72" s="49"/>
      <c r="D72" s="49"/>
      <c r="E72" s="49"/>
      <c r="F72" s="51">
        <f t="shared" ref="F72:F94" si="6">D72+E72/60</f>
        <v>0</v>
      </c>
    </row>
    <row r="73" spans="1:6" x14ac:dyDescent="0.25">
      <c r="A73" s="47"/>
      <c r="B73" s="52"/>
      <c r="C73" s="49"/>
      <c r="D73" s="49"/>
      <c r="E73" s="49"/>
      <c r="F73" s="51">
        <f t="shared" si="6"/>
        <v>0</v>
      </c>
    </row>
    <row r="74" spans="1:6" x14ac:dyDescent="0.25">
      <c r="A74" s="47"/>
      <c r="B74" s="52"/>
      <c r="C74" s="49"/>
      <c r="D74" s="49"/>
      <c r="E74" s="49"/>
      <c r="F74" s="51">
        <f t="shared" si="6"/>
        <v>0</v>
      </c>
    </row>
    <row r="75" spans="1:6" x14ac:dyDescent="0.25">
      <c r="A75" s="47"/>
      <c r="B75" s="52"/>
      <c r="C75" s="49"/>
      <c r="D75" s="49"/>
      <c r="E75" s="49"/>
      <c r="F75" s="51">
        <f t="shared" si="6"/>
        <v>0</v>
      </c>
    </row>
    <row r="76" spans="1:6" x14ac:dyDescent="0.25">
      <c r="A76" s="47"/>
      <c r="B76" s="52"/>
      <c r="C76" s="49"/>
      <c r="D76" s="49"/>
      <c r="E76" s="49"/>
      <c r="F76" s="51">
        <f t="shared" si="6"/>
        <v>0</v>
      </c>
    </row>
    <row r="77" spans="1:6" x14ac:dyDescent="0.25">
      <c r="A77" s="47"/>
      <c r="B77" s="52"/>
      <c r="C77" s="49"/>
      <c r="D77" s="49"/>
      <c r="E77" s="49"/>
      <c r="F77" s="51">
        <f t="shared" si="6"/>
        <v>0</v>
      </c>
    </row>
    <row r="78" spans="1:6" x14ac:dyDescent="0.25">
      <c r="A78" s="47"/>
      <c r="B78" s="52"/>
      <c r="C78" s="49"/>
      <c r="D78" s="49"/>
      <c r="E78" s="49"/>
      <c r="F78" s="51">
        <f t="shared" si="6"/>
        <v>0</v>
      </c>
    </row>
    <row r="79" spans="1:6" x14ac:dyDescent="0.25">
      <c r="A79" s="47"/>
      <c r="B79" s="52"/>
      <c r="C79" s="49"/>
      <c r="D79" s="49"/>
      <c r="E79" s="49"/>
      <c r="F79" s="51">
        <f t="shared" si="6"/>
        <v>0</v>
      </c>
    </row>
    <row r="80" spans="1:6" x14ac:dyDescent="0.25">
      <c r="A80" s="47"/>
      <c r="B80" s="52"/>
      <c r="C80" s="49"/>
      <c r="D80" s="49"/>
      <c r="E80" s="49"/>
      <c r="F80" s="51">
        <f t="shared" si="6"/>
        <v>0</v>
      </c>
    </row>
    <row r="81" spans="1:6" x14ac:dyDescent="0.25">
      <c r="A81" s="47"/>
      <c r="B81" s="52"/>
      <c r="C81" s="49"/>
      <c r="D81" s="49"/>
      <c r="E81" s="49"/>
      <c r="F81" s="51">
        <f t="shared" si="6"/>
        <v>0</v>
      </c>
    </row>
    <row r="82" spans="1:6" x14ac:dyDescent="0.25">
      <c r="A82" s="47"/>
      <c r="B82" s="52"/>
      <c r="C82" s="49"/>
      <c r="D82" s="49"/>
      <c r="E82" s="49"/>
      <c r="F82" s="51">
        <f t="shared" si="6"/>
        <v>0</v>
      </c>
    </row>
    <row r="83" spans="1:6" x14ac:dyDescent="0.25">
      <c r="A83" s="47"/>
      <c r="B83" s="52"/>
      <c r="C83" s="49"/>
      <c r="D83" s="49"/>
      <c r="E83" s="49"/>
      <c r="F83" s="51">
        <f t="shared" si="6"/>
        <v>0</v>
      </c>
    </row>
    <row r="84" spans="1:6" x14ac:dyDescent="0.25">
      <c r="A84" s="47"/>
      <c r="B84" s="52"/>
      <c r="C84" s="49"/>
      <c r="D84" s="49"/>
      <c r="E84" s="49"/>
      <c r="F84" s="51">
        <f t="shared" si="6"/>
        <v>0</v>
      </c>
    </row>
    <row r="85" spans="1:6" x14ac:dyDescent="0.25">
      <c r="A85" s="47"/>
      <c r="B85" s="52"/>
      <c r="C85" s="49"/>
      <c r="D85" s="49"/>
      <c r="E85" s="49"/>
      <c r="F85" s="51">
        <f t="shared" si="6"/>
        <v>0</v>
      </c>
    </row>
    <row r="86" spans="1:6" x14ac:dyDescent="0.25">
      <c r="A86" s="47"/>
      <c r="B86" s="52"/>
      <c r="C86" s="49"/>
      <c r="D86" s="49"/>
      <c r="E86" s="49"/>
      <c r="F86" s="51">
        <f t="shared" si="6"/>
        <v>0</v>
      </c>
    </row>
    <row r="87" spans="1:6" x14ac:dyDescent="0.25">
      <c r="A87" s="47"/>
      <c r="B87" s="52"/>
      <c r="C87" s="49"/>
      <c r="D87" s="49"/>
      <c r="E87" s="49"/>
      <c r="F87" s="51">
        <f t="shared" si="6"/>
        <v>0</v>
      </c>
    </row>
    <row r="88" spans="1:6" x14ac:dyDescent="0.25">
      <c r="A88" s="47"/>
      <c r="B88" s="52"/>
      <c r="C88" s="49"/>
      <c r="D88" s="49"/>
      <c r="E88" s="49"/>
      <c r="F88" s="51">
        <f t="shared" si="6"/>
        <v>0</v>
      </c>
    </row>
    <row r="89" spans="1:6" x14ac:dyDescent="0.25">
      <c r="A89" s="47"/>
      <c r="B89" s="52"/>
      <c r="C89" s="49"/>
      <c r="D89" s="49"/>
      <c r="E89" s="49"/>
      <c r="F89" s="51">
        <f t="shared" si="6"/>
        <v>0</v>
      </c>
    </row>
    <row r="90" spans="1:6" x14ac:dyDescent="0.25">
      <c r="A90" s="47"/>
      <c r="B90" s="52"/>
      <c r="C90" s="49"/>
      <c r="D90" s="49"/>
      <c r="E90" s="49"/>
      <c r="F90" s="51">
        <f t="shared" si="6"/>
        <v>0</v>
      </c>
    </row>
    <row r="91" spans="1:6" x14ac:dyDescent="0.25">
      <c r="A91" s="47"/>
      <c r="B91" s="52"/>
      <c r="C91" s="49"/>
      <c r="D91" s="49"/>
      <c r="E91" s="49"/>
      <c r="F91" s="51">
        <f t="shared" si="6"/>
        <v>0</v>
      </c>
    </row>
    <row r="92" spans="1:6" x14ac:dyDescent="0.25">
      <c r="A92" s="47"/>
      <c r="B92" s="52"/>
      <c r="C92" s="49"/>
      <c r="D92" s="49"/>
      <c r="E92" s="49"/>
      <c r="F92" s="51">
        <f t="shared" si="6"/>
        <v>0</v>
      </c>
    </row>
    <row r="93" spans="1:6" x14ac:dyDescent="0.25">
      <c r="A93" s="47"/>
      <c r="B93" s="52"/>
      <c r="C93" s="49"/>
      <c r="D93" s="49"/>
      <c r="E93" s="49"/>
      <c r="F93" s="51">
        <f t="shared" si="6"/>
        <v>0</v>
      </c>
    </row>
    <row r="94" spans="1:6" x14ac:dyDescent="0.25">
      <c r="A94" s="47"/>
      <c r="B94" s="52"/>
      <c r="C94" s="49"/>
      <c r="D94" s="49"/>
      <c r="E94" s="49"/>
      <c r="F94" s="51">
        <f t="shared" si="6"/>
        <v>0</v>
      </c>
    </row>
  </sheetData>
  <sheetProtection algorithmName="SHA-512" hashValue="L/Qi01ZrC+GID3p7+tJZx48cPJPQ2N+JdIECE8zkOjGeiDXOLIZq44aO/vim+KAA4XORWyoVjZb6iwwUced7Vw==" saltValue="4CE/Nw3AiYpE2JDXYjxTkQ==" spinCount="100000" sheet="1" objects="1" scenarios="1"/>
  <mergeCells count="6">
    <mergeCell ref="O14:V14"/>
    <mergeCell ref="B1:F1"/>
    <mergeCell ref="B3:F3"/>
    <mergeCell ref="B4:F4"/>
    <mergeCell ref="B11:D11"/>
    <mergeCell ref="B12:D12"/>
  </mergeCells>
  <dataValidations count="1">
    <dataValidation type="list" allowBlank="1" showInputMessage="1" showErrorMessage="1" errorTitle="NEPLATNÁ HODNOTA" sqref="C16:C94">
      <formula1>$O$16:$O$33</formula1>
    </dataValidation>
  </dataValidations>
  <pageMargins left="0.7" right="0.7" top="0.75" bottom="0.75" header="0.3" footer="0.3"/>
  <pageSetup paperSize="9" scale="5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"/>
  <sheetViews>
    <sheetView zoomScaleNormal="100" workbookViewId="0">
      <selection activeCell="A3" sqref="A3"/>
    </sheetView>
  </sheetViews>
  <sheetFormatPr defaultRowHeight="15" x14ac:dyDescent="0.25"/>
  <sheetData>
    <row r="1" spans="1:4" x14ac:dyDescent="0.25">
      <c r="A1" s="1" t="s">
        <v>34</v>
      </c>
      <c r="B1" s="2"/>
      <c r="C1" s="2"/>
      <c r="D1" s="2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G2" sqref="G2"/>
    </sheetView>
  </sheetViews>
  <sheetFormatPr defaultRowHeight="15" x14ac:dyDescent="0.25"/>
  <cols>
    <col min="1" max="1" width="4.5703125" bestFit="1" customWidth="1"/>
    <col min="2" max="2" width="18.7109375" customWidth="1"/>
    <col min="3" max="3" width="12.28515625" customWidth="1"/>
    <col min="4" max="4" width="84.140625" customWidth="1"/>
    <col min="5" max="5" width="9.85546875" customWidth="1"/>
  </cols>
  <sheetData>
    <row r="1" spans="1:6" x14ac:dyDescent="0.25">
      <c r="A1" t="s">
        <v>56</v>
      </c>
    </row>
    <row r="2" spans="1:6" x14ac:dyDescent="0.25">
      <c r="E2" s="8" t="s">
        <v>69</v>
      </c>
      <c r="F2" s="8" t="s">
        <v>70</v>
      </c>
    </row>
    <row r="3" spans="1:6" ht="15.75" x14ac:dyDescent="0.25">
      <c r="A3" s="3">
        <v>5</v>
      </c>
      <c r="B3" s="4" t="s">
        <v>64</v>
      </c>
      <c r="C3" s="5" t="s">
        <v>65</v>
      </c>
      <c r="D3" s="6" t="s">
        <v>66</v>
      </c>
      <c r="E3" s="7">
        <f>ROUNDDOWN(IPL!H14,2)</f>
        <v>0</v>
      </c>
      <c r="F3" s="7">
        <f>ROUNDDOWN(IPL!M17,2)</f>
        <v>0.13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9" sqref="D2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IPL</vt:lpstr>
      <vt:lpstr>dochadzka Print Scrn</vt:lpstr>
      <vt:lpstr>SPL</vt:lpstr>
      <vt:lpstr>Hárok1</vt:lpstr>
    </vt:vector>
  </TitlesOfParts>
  <Company>MPRR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Vllček Peter</dc:creator>
  <cp:lastModifiedBy>Baginová Silvia</cp:lastModifiedBy>
  <cp:lastPrinted>2015-11-05T06:43:31Z</cp:lastPrinted>
  <dcterms:created xsi:type="dcterms:W3CDTF">2013-03-11T06:37:24Z</dcterms:created>
  <dcterms:modified xsi:type="dcterms:W3CDTF">2016-04-08T11:12:16Z</dcterms:modified>
</cp:coreProperties>
</file>