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36" windowWidth="20736" windowHeight="8616" tabRatio="644" activeTab="1"/>
  </bookViews>
  <sheets>
    <sheet name="Nov MRR" sheetId="14" r:id="rId1"/>
    <sheet name="Nov VRR" sheetId="15" r:id="rId2"/>
    <sheet name="sumar" sheetId="17" r:id="rId3"/>
  </sheets>
  <definedNames>
    <definedName name="_xlnm.Print_Titles" localSheetId="0">'Nov MRR'!$1:$12</definedName>
    <definedName name="_xlnm.Print_Titles" localSheetId="1">'Nov VRR'!$1:$12</definedName>
    <definedName name="_xlnm.Print_Area" localSheetId="0">'Nov MRR'!$A$1:$AA$39</definedName>
    <definedName name="_xlnm.Print_Area" localSheetId="1">'Nov VRR'!$A$1:$AA$39</definedName>
  </definedNames>
  <calcPr calcId="144525"/>
</workbook>
</file>

<file path=xl/calcChain.xml><?xml version="1.0" encoding="utf-8"?>
<calcChain xmlns="http://schemas.openxmlformats.org/spreadsheetml/2006/main">
  <c r="B17" i="17" l="1"/>
  <c r="B10" i="17"/>
  <c r="I17" i="17"/>
  <c r="D17" i="17"/>
  <c r="M18" i="17" l="1"/>
  <c r="M11" i="17"/>
  <c r="I19" i="17" l="1"/>
  <c r="D19" i="17"/>
  <c r="G14" i="15"/>
  <c r="G15" i="15"/>
  <c r="G16" i="15"/>
  <c r="G17" i="15"/>
  <c r="G18" i="15"/>
  <c r="G19" i="15"/>
  <c r="G20" i="15"/>
  <c r="G13" i="15"/>
  <c r="G14" i="14"/>
  <c r="G15" i="14"/>
  <c r="G16" i="14"/>
  <c r="G17" i="14"/>
  <c r="G18" i="14"/>
  <c r="G19" i="14"/>
  <c r="G20" i="14"/>
  <c r="G13" i="14"/>
  <c r="F21" i="15" l="1"/>
  <c r="Y20" i="15"/>
  <c r="W20" i="15"/>
  <c r="U20" i="15"/>
  <c r="S20" i="15"/>
  <c r="Q20" i="15"/>
  <c r="O20" i="15"/>
  <c r="M20" i="15"/>
  <c r="K20" i="15"/>
  <c r="I20" i="15"/>
  <c r="Y19" i="15"/>
  <c r="W19" i="15"/>
  <c r="U19" i="15"/>
  <c r="S19" i="15"/>
  <c r="Q19" i="15"/>
  <c r="O19" i="15"/>
  <c r="M19" i="15"/>
  <c r="K19" i="15"/>
  <c r="I19" i="15"/>
  <c r="Y18" i="15"/>
  <c r="W18" i="15"/>
  <c r="U18" i="15"/>
  <c r="S18" i="15"/>
  <c r="Q18" i="15"/>
  <c r="O18" i="15"/>
  <c r="M18" i="15"/>
  <c r="K18" i="15"/>
  <c r="I18" i="15"/>
  <c r="Y17" i="15"/>
  <c r="W17" i="15"/>
  <c r="U17" i="15"/>
  <c r="S17" i="15"/>
  <c r="Q17" i="15"/>
  <c r="O17" i="15"/>
  <c r="M17" i="15"/>
  <c r="K17" i="15"/>
  <c r="I17" i="15"/>
  <c r="Y16" i="15"/>
  <c r="W16" i="15"/>
  <c r="U16" i="15"/>
  <c r="S16" i="15"/>
  <c r="Q16" i="15"/>
  <c r="O16" i="15"/>
  <c r="M16" i="15"/>
  <c r="K16" i="15"/>
  <c r="I16" i="15"/>
  <c r="Y15" i="15"/>
  <c r="W15" i="15"/>
  <c r="U15" i="15"/>
  <c r="S15" i="15"/>
  <c r="Q15" i="15"/>
  <c r="O15" i="15"/>
  <c r="M15" i="15"/>
  <c r="K15" i="15"/>
  <c r="I15" i="15"/>
  <c r="Q14" i="15"/>
  <c r="K14" i="15"/>
  <c r="W14" i="15"/>
  <c r="Y13" i="15"/>
  <c r="W13" i="15"/>
  <c r="U13" i="15"/>
  <c r="S13" i="15"/>
  <c r="Q13" i="15"/>
  <c r="O13" i="15"/>
  <c r="M13" i="15"/>
  <c r="K13" i="15"/>
  <c r="I13" i="15"/>
  <c r="K13" i="14"/>
  <c r="M13" i="14"/>
  <c r="O13" i="14"/>
  <c r="Q13" i="14"/>
  <c r="S13" i="14"/>
  <c r="U13" i="14"/>
  <c r="W13" i="14"/>
  <c r="Y13" i="14"/>
  <c r="K14" i="14"/>
  <c r="K15" i="14"/>
  <c r="M15" i="14"/>
  <c r="O15" i="14"/>
  <c r="Q15" i="14"/>
  <c r="S15" i="14"/>
  <c r="U15" i="14"/>
  <c r="W15" i="14"/>
  <c r="Y15" i="14"/>
  <c r="K16" i="14"/>
  <c r="M16" i="14"/>
  <c r="L16" i="14" s="1"/>
  <c r="O16" i="14"/>
  <c r="N16" i="14" s="1"/>
  <c r="Q16" i="14"/>
  <c r="S16" i="14"/>
  <c r="U16" i="14"/>
  <c r="T16" i="14" s="1"/>
  <c r="W16" i="14"/>
  <c r="V16" i="14" s="1"/>
  <c r="Y16" i="14"/>
  <c r="X16" i="14" s="1"/>
  <c r="K17" i="14"/>
  <c r="M17" i="14"/>
  <c r="O17" i="14"/>
  <c r="Q17" i="14"/>
  <c r="S17" i="14"/>
  <c r="U17" i="14"/>
  <c r="T17" i="14" s="1"/>
  <c r="W17" i="14"/>
  <c r="Y17" i="14"/>
  <c r="I13" i="14"/>
  <c r="I15" i="14"/>
  <c r="I16" i="14"/>
  <c r="I17" i="14"/>
  <c r="I18" i="14"/>
  <c r="M14" i="14"/>
  <c r="F21" i="14"/>
  <c r="Y20" i="14"/>
  <c r="W20" i="14"/>
  <c r="U20" i="14"/>
  <c r="S20" i="14"/>
  <c r="Q20" i="14"/>
  <c r="O20" i="14"/>
  <c r="M20" i="14"/>
  <c r="K20" i="14"/>
  <c r="J20" i="14" s="1"/>
  <c r="I20" i="14"/>
  <c r="Y19" i="14"/>
  <c r="W19" i="14"/>
  <c r="U19" i="14"/>
  <c r="S19" i="14"/>
  <c r="Q19" i="14"/>
  <c r="O19" i="14"/>
  <c r="M19" i="14"/>
  <c r="K19" i="14"/>
  <c r="I19" i="14"/>
  <c r="Y18" i="14"/>
  <c r="W18" i="14"/>
  <c r="U18" i="14"/>
  <c r="S18" i="14"/>
  <c r="Q18" i="14"/>
  <c r="O18" i="14"/>
  <c r="M18" i="14"/>
  <c r="K18" i="14"/>
  <c r="J18" i="14"/>
  <c r="V15" i="14" l="1"/>
  <c r="J15" i="14"/>
  <c r="I14" i="14"/>
  <c r="T15" i="14"/>
  <c r="P15" i="14"/>
  <c r="S14" i="14"/>
  <c r="R14" i="14" s="1"/>
  <c r="X13" i="14"/>
  <c r="R16" i="14"/>
  <c r="J16" i="14"/>
  <c r="N15" i="14"/>
  <c r="O14" i="14"/>
  <c r="T19" i="15"/>
  <c r="P16" i="14"/>
  <c r="X15" i="14"/>
  <c r="R15" i="14"/>
  <c r="L15" i="14"/>
  <c r="J14" i="15"/>
  <c r="L17" i="15"/>
  <c r="L19" i="15"/>
  <c r="Y14" i="15"/>
  <c r="I14" i="15"/>
  <c r="U14" i="15"/>
  <c r="J15" i="15"/>
  <c r="R15" i="15"/>
  <c r="T16" i="15"/>
  <c r="X18" i="15"/>
  <c r="L20" i="15"/>
  <c r="V18" i="15"/>
  <c r="N18" i="15"/>
  <c r="R18" i="15"/>
  <c r="M14" i="15"/>
  <c r="X15" i="15"/>
  <c r="N15" i="15"/>
  <c r="V15" i="15"/>
  <c r="J18" i="15"/>
  <c r="P16" i="15"/>
  <c r="X16" i="15"/>
  <c r="P19" i="15"/>
  <c r="X19" i="15"/>
  <c r="L13" i="15"/>
  <c r="T13" i="15"/>
  <c r="X13" i="15"/>
  <c r="T17" i="15"/>
  <c r="X17" i="15"/>
  <c r="T20" i="15"/>
  <c r="G21" i="15"/>
  <c r="J16" i="15"/>
  <c r="N16" i="15"/>
  <c r="R16" i="15"/>
  <c r="V16" i="15"/>
  <c r="L18" i="15"/>
  <c r="P18" i="15"/>
  <c r="T18" i="15"/>
  <c r="J19" i="15"/>
  <c r="N19" i="15"/>
  <c r="R19" i="15"/>
  <c r="V19" i="15"/>
  <c r="L16" i="15"/>
  <c r="P13" i="15"/>
  <c r="P17" i="15"/>
  <c r="P20" i="15"/>
  <c r="X20" i="15"/>
  <c r="J13" i="15"/>
  <c r="N13" i="15"/>
  <c r="R13" i="15"/>
  <c r="V13" i="15"/>
  <c r="O14" i="15"/>
  <c r="S14" i="15"/>
  <c r="L15" i="15"/>
  <c r="P15" i="15"/>
  <c r="T15" i="15"/>
  <c r="J17" i="15"/>
  <c r="N17" i="15"/>
  <c r="R17" i="15"/>
  <c r="V17" i="15"/>
  <c r="J20" i="15"/>
  <c r="N20" i="15"/>
  <c r="R20" i="15"/>
  <c r="V20" i="15"/>
  <c r="J19" i="14"/>
  <c r="V17" i="14"/>
  <c r="L17" i="14"/>
  <c r="N18" i="14"/>
  <c r="X17" i="14"/>
  <c r="L18" i="14"/>
  <c r="P17" i="14"/>
  <c r="J17" i="14"/>
  <c r="R17" i="14"/>
  <c r="N17" i="14"/>
  <c r="P13" i="14"/>
  <c r="L13" i="14"/>
  <c r="V13" i="14"/>
  <c r="J13" i="14"/>
  <c r="W14" i="14"/>
  <c r="V14" i="14" s="1"/>
  <c r="J14" i="14"/>
  <c r="L14" i="14"/>
  <c r="Y14" i="14"/>
  <c r="X14" i="14" s="1"/>
  <c r="U14" i="14"/>
  <c r="T14" i="14" s="1"/>
  <c r="Q14" i="14"/>
  <c r="T13" i="14"/>
  <c r="N13" i="14"/>
  <c r="R13" i="14"/>
  <c r="X18" i="14"/>
  <c r="V18" i="14"/>
  <c r="X20" i="14"/>
  <c r="R18" i="14"/>
  <c r="L20" i="14"/>
  <c r="P19" i="14"/>
  <c r="X19" i="14"/>
  <c r="G21" i="14"/>
  <c r="D10" i="17" s="1"/>
  <c r="T20" i="14"/>
  <c r="P18" i="14"/>
  <c r="T18" i="14"/>
  <c r="N20" i="14"/>
  <c r="R20" i="14"/>
  <c r="V20" i="14"/>
  <c r="L19" i="14"/>
  <c r="T19" i="14"/>
  <c r="P20" i="14"/>
  <c r="N19" i="14"/>
  <c r="R19" i="14"/>
  <c r="V19" i="14"/>
  <c r="N14" i="14" l="1"/>
  <c r="D12" i="17"/>
  <c r="P14" i="14"/>
  <c r="Z14" i="14" s="1"/>
  <c r="L14" i="15"/>
  <c r="Z15" i="14"/>
  <c r="Z20" i="14"/>
  <c r="Z17" i="14"/>
  <c r="Z18" i="14"/>
  <c r="Z19" i="14"/>
  <c r="Z16" i="14"/>
  <c r="X14" i="15"/>
  <c r="R14" i="15"/>
  <c r="T14" i="15"/>
  <c r="Z16" i="15"/>
  <c r="N14" i="15"/>
  <c r="Z19" i="15"/>
  <c r="P14" i="15"/>
  <c r="V14" i="15"/>
  <c r="Z20" i="15"/>
  <c r="Z17" i="15"/>
  <c r="Z18" i="15"/>
  <c r="Z15" i="15"/>
  <c r="J21" i="15"/>
  <c r="Z13" i="15"/>
  <c r="Z13" i="14"/>
  <c r="J21" i="14"/>
  <c r="I10" i="17" s="1"/>
  <c r="I12" i="17" s="1"/>
  <c r="Z14" i="15" l="1"/>
  <c r="X21" i="15"/>
  <c r="K17" i="17" s="1"/>
  <c r="K19" i="17" s="1"/>
  <c r="P21" i="14"/>
  <c r="J10" i="17" s="1"/>
  <c r="J12" i="17" s="1"/>
  <c r="R21" i="15"/>
  <c r="E17" i="17" s="1"/>
  <c r="T21" i="15"/>
  <c r="F17" i="17" s="1"/>
  <c r="F19" i="17" s="1"/>
  <c r="P21" i="15"/>
  <c r="J17" i="17" s="1"/>
  <c r="J19" i="17" s="1"/>
  <c r="V21" i="15"/>
  <c r="G17" i="17" s="1"/>
  <c r="G19" i="17" s="1"/>
  <c r="N21" i="15"/>
  <c r="L17" i="17" s="1"/>
  <c r="L19" i="17" s="1"/>
  <c r="L21" i="15"/>
  <c r="H17" i="17" s="1"/>
  <c r="H19" i="17" s="1"/>
  <c r="X21" i="14"/>
  <c r="K10" i="17" s="1"/>
  <c r="K12" i="17" s="1"/>
  <c r="V21" i="14"/>
  <c r="G10" i="17" s="1"/>
  <c r="G12" i="17" s="1"/>
  <c r="T21" i="14"/>
  <c r="F10" i="17" s="1"/>
  <c r="F12" i="17" s="1"/>
  <c r="R21" i="14"/>
  <c r="E10" i="17" s="1"/>
  <c r="L21" i="14"/>
  <c r="H10" i="17" s="1"/>
  <c r="H12" i="17" s="1"/>
  <c r="N21" i="14"/>
  <c r="L10" i="17" s="1"/>
  <c r="L12" i="17" s="1"/>
  <c r="M17" i="17" l="1"/>
  <c r="M19" i="17" s="1"/>
  <c r="E19" i="17"/>
  <c r="E12" i="17"/>
  <c r="M10" i="17"/>
  <c r="M12" i="17" s="1"/>
  <c r="Z21" i="15"/>
  <c r="Z21" i="14"/>
</calcChain>
</file>

<file path=xl/comments1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J9" authorId="1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sadzy a limity tak, aby boli platné pre konkrétne obdobie</t>
        </r>
      </text>
    </comment>
    <comment ref="F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H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J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Mihálová Monika</author>
    <author>balakova</author>
  </authors>
  <commentList>
    <comment ref="D9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J9" authorId="1">
      <text>
        <r>
          <rPr>
            <b/>
            <sz val="9"/>
            <color indexed="81"/>
            <rFont val="Tahoma"/>
            <family val="2"/>
            <charset val="238"/>
          </rPr>
          <t>limity a sadzby je potrebné aktualizovať tak, aby boli platné pre konkrétne obdobie</t>
        </r>
      </text>
    </comment>
    <comment ref="F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H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J11" authorId="2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Mihálová Monika</author>
  </authors>
  <commentList>
    <comment ref="E1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Sumár sa použije v prípade, ak je predmetom financovania viac mesiacov</t>
        </r>
      </text>
    </comment>
  </commentList>
</comments>
</file>

<file path=xl/sharedStrings.xml><?xml version="1.0" encoding="utf-8"?>
<sst xmlns="http://schemas.openxmlformats.org/spreadsheetml/2006/main" count="224" uniqueCount="100">
  <si>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</si>
  <si>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</si>
  <si>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</si>
  <si>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</si>
  <si>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</si>
  <si>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</si>
  <si>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</si>
  <si>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</si>
  <si>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</si>
  <si>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</si>
  <si>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</si>
  <si>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</si>
  <si>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</si>
  <si>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</si>
  <si>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</si>
  <si>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 xml:space="preserve">Miesto, dátum: V Bratislave, dňa 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</si>
  <si>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</si>
  <si>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</si>
  <si>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</si>
  <si>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</si>
  <si>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</si>
  <si>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</si>
  <si>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</si>
  <si>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</si>
  <si>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</si>
  <si>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</si>
  <si>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700221411/8180</t>
  </si>
  <si>
    <t>ostatné ZP- Dôvera</t>
  </si>
  <si>
    <t>700747747/8180</t>
  </si>
  <si>
    <t>ostatné ZP- Union</t>
  </si>
  <si>
    <t>7000256534/8180</t>
  </si>
  <si>
    <t>7000155733/8180</t>
  </si>
  <si>
    <t>5002598027280459/8180</t>
  </si>
  <si>
    <t>suma s uplatnením úľavy</t>
  </si>
  <si>
    <t>623 – zdravotné poistenie</t>
  </si>
  <si>
    <t>621 – zdravotné poistenie</t>
  </si>
  <si>
    <r>
      <t xml:space="preserve">uplatnenie úľavy </t>
    </r>
    <r>
      <rPr>
        <b/>
        <sz val="6"/>
        <rFont val="Arial Narrow"/>
        <family val="2"/>
        <charset val="238"/>
      </rPr>
      <t>2</t>
    </r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</si>
  <si>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</si>
  <si>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</si>
  <si>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</si>
  <si>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</si>
  <si>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</si>
  <si>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</si>
  <si>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</si>
  <si>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</si>
  <si>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</si>
  <si>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</si>
  <si>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r>
      <t xml:space="preserve">CELKOM </t>
    </r>
    <r>
      <rPr>
        <b/>
        <vertAlign val="superscript"/>
        <sz val="12"/>
        <rFont val="Arial Narrow"/>
        <family val="2"/>
        <charset val="238"/>
      </rPr>
      <t>3</t>
    </r>
    <r>
      <rPr>
        <b/>
        <sz val="12"/>
        <rFont val="Arial Narrow"/>
        <family val="2"/>
        <charset val="238"/>
      </rPr>
      <t xml:space="preserve"> </t>
    </r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</si>
  <si>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</si>
  <si>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</si>
  <si>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</si>
  <si>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r>
      <t xml:space="preserve">Vypracoval (meno, pozícia, podpis): </t>
    </r>
    <r>
      <rPr>
        <sz val="10"/>
        <color rgb="FF00B0F0"/>
        <rFont val="Arial Narrow"/>
        <family val="2"/>
        <charset val="238"/>
      </rPr>
      <t>zamestnanec  (napr. finančný manažér, mzdová účtovníčka...)</t>
    </r>
  </si>
  <si>
    <r>
      <t xml:space="preserve">Schválil (meno, pozícia, podpis): </t>
    </r>
    <r>
      <rPr>
        <sz val="10"/>
        <color rgb="FF00B0F0"/>
        <rFont val="Arial Narrow"/>
        <family val="2"/>
        <charset val="238"/>
      </rPr>
      <t>poverený nadriadený zamestnanec</t>
    </r>
  </si>
  <si>
    <t xml:space="preserve">Sumarizačný hárok dohodári RO pre IROP </t>
  </si>
  <si>
    <r>
      <t xml:space="preserve">Prijímateľ potvrdzuje správnosť údajov / Kontrola oprávnenosti výdavkov pre IROP </t>
    </r>
    <r>
      <rPr>
        <b/>
        <vertAlign val="superscript"/>
        <sz val="10"/>
        <rFont val="Arial Narrow"/>
        <family val="2"/>
        <charset val="238"/>
      </rPr>
      <t>5</t>
    </r>
    <r>
      <rPr>
        <b/>
        <sz val="10"/>
        <rFont val="Arial Narrow"/>
        <family val="2"/>
        <charset val="238"/>
      </rPr>
      <t>:</t>
    </r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</si>
  <si>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</si>
  <si>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</si>
  <si>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</si>
  <si>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</si>
  <si>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</si>
  <si>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</si>
  <si>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</si>
  <si>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</si>
  <si>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</si>
  <si>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uplatnenie si práva  podľa § 227a zákona č. 461/2003 Z. z. o sociálnom poistení v znení zákona č. 413/2012 Z. z. platí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</si>
  <si>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</si>
  <si>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</si>
  <si>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</si>
  <si>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t>DOHODY 11/2016</t>
  </si>
  <si>
    <t>Názov prijímateľa:</t>
  </si>
  <si>
    <t>sumy "Celkom" sú podkladom k vypĺňaniu  sumára dohodári RO pre IROP</t>
  </si>
  <si>
    <r>
      <t>637027 - odmena podielu za IROP</t>
    </r>
    <r>
      <rPr>
        <b/>
        <vertAlign val="superscript"/>
        <sz val="9"/>
        <rFont val="Arial Narrow"/>
        <family val="2"/>
        <charset val="238"/>
      </rPr>
      <t xml:space="preserve">5 </t>
    </r>
  </si>
  <si>
    <t>po aktualizácii podielu za IROP sa doplní do stĺpca označenie MRR alebo VRR - podľa toho, ktorá časť sa uplatní, a podpisová časť sa upraví na "Kontrolu oprávnenosti výdavkov pre IROP"</t>
  </si>
  <si>
    <t>sumy "Celkom" sú podkladom k vypĺňaniu sumára dohodári RO pre IROP</t>
  </si>
  <si>
    <r>
      <t>637027 - odmena podielu za IROP</t>
    </r>
    <r>
      <rPr>
        <b/>
        <vertAlign val="superscript"/>
        <sz val="9"/>
        <rFont val="Arial Narrow"/>
        <family val="2"/>
        <charset val="238"/>
      </rPr>
      <t>5</t>
    </r>
  </si>
  <si>
    <t>Sumár dohodári</t>
  </si>
  <si>
    <t xml:space="preserve">Číslo sumáru: </t>
  </si>
  <si>
    <t>Menej rozvinutý región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</si>
  <si>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</si>
  <si>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</si>
  <si>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</si>
  <si>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</si>
  <si>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</si>
  <si>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</si>
  <si>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</si>
  <si>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</si>
  <si>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</si>
  <si>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</si>
  <si>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</si>
  <si>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</si>
  <si>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Viac rozvinutý región</t>
  </si>
  <si>
    <t>Kontrola oprávnenosti výdavkov pre IROP: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</si>
  <si>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</si>
  <si>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Miesto, dátum: Bratislava, dňa </t>
  </si>
  <si>
    <t>podpíše poverený nadriadený zamestnanec, SO zasiela podpisový vzor</t>
  </si>
  <si>
    <t xml:space="preserve">Vypracoval (meno, pozícia, podpis): 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</si>
  <si>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</si>
  <si>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Príloha 6</t>
  </si>
  <si>
    <t>November/ 2016 VRR</t>
  </si>
  <si>
    <t>November/ 2016 MRR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</si>
</sst>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%"/>
  </numFmts>
  <fonts count="3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sz val="6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2"/>
      <color rgb="FF00B0F0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sz val="10"/>
      <color rgb="FF00B0F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vertAlign val="superscript"/>
      <sz val="10"/>
      <name val="Arial Narrow"/>
      <family val="2"/>
      <charset val="238"/>
    </font>
    <font>
      <sz val="14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" fillId="0" borderId="0"/>
    <xf numFmtId="0" fontId="13" fillId="0" borderId="0"/>
  </cellStyleXfs>
  <cellXfs count="226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8" fillId="0" borderId="0" xfId="0" applyFont="1" applyAlignment="1">
      <alignment horizontal="center"/>
    </xf>
    <xf numFmtId="14" fontId="8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12" fillId="0" borderId="0" xfId="0" applyNumberFormat="1" applyFont="1" applyAlignment="1">
      <alignment wrapText="1"/>
    </xf>
    <xf numFmtId="164" fontId="12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1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vertical="center"/>
    </xf>
    <xf numFmtId="0" fontId="6" fillId="0" borderId="18" xfId="0" applyFont="1" applyBorder="1" applyAlignment="1"/>
    <xf numFmtId="0" fontId="6" fillId="0" borderId="0" xfId="0" applyFont="1" applyBorder="1" applyAlignment="1"/>
    <xf numFmtId="0" fontId="6" fillId="0" borderId="13" xfId="0" applyFont="1" applyBorder="1" applyAlignment="1"/>
    <xf numFmtId="0" fontId="6" fillId="0" borderId="22" xfId="0" applyFont="1" applyBorder="1" applyAlignment="1"/>
    <xf numFmtId="0" fontId="12" fillId="0" borderId="0" xfId="0" applyFont="1" applyFill="1" applyAlignment="1">
      <alignment wrapText="1"/>
    </xf>
    <xf numFmtId="0" fontId="12" fillId="0" borderId="0" xfId="0" applyFont="1" applyBorder="1"/>
    <xf numFmtId="0" fontId="6" fillId="0" borderId="0" xfId="0" applyFont="1" applyBorder="1"/>
    <xf numFmtId="0" fontId="12" fillId="0" borderId="13" xfId="0" applyFont="1" applyBorder="1"/>
    <xf numFmtId="0" fontId="6" fillId="0" borderId="13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18" xfId="0" applyFont="1" applyBorder="1"/>
    <xf numFmtId="0" fontId="3" fillId="0" borderId="30" xfId="1" applyFont="1" applyBorder="1" applyAlignment="1">
      <alignment horizontal="left" vertical="center"/>
    </xf>
    <xf numFmtId="0" fontId="23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right" vertical="center" wrapText="1"/>
    </xf>
    <xf numFmtId="4" fontId="7" fillId="2" borderId="49" xfId="0" applyNumberFormat="1" applyFont="1" applyFill="1" applyBorder="1" applyAlignment="1">
      <alignment horizontal="right" vertical="center" wrapText="1"/>
    </xf>
    <xf numFmtId="164" fontId="7" fillId="2" borderId="17" xfId="0" applyNumberFormat="1" applyFont="1" applyFill="1" applyBorder="1" applyAlignment="1">
      <alignment horizontal="right" vertical="center" wrapText="1"/>
    </xf>
    <xf numFmtId="14" fontId="8" fillId="2" borderId="50" xfId="0" applyNumberFormat="1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5" fillId="3" borderId="52" xfId="0" applyFont="1" applyFill="1" applyBorder="1" applyAlignment="1">
      <alignment vertical="center" wrapText="1"/>
    </xf>
    <xf numFmtId="0" fontId="5" fillId="3" borderId="52" xfId="0" applyFont="1" applyFill="1" applyBorder="1" applyAlignment="1">
      <alignment horizontal="center" vertical="center" wrapText="1"/>
    </xf>
    <xf numFmtId="0" fontId="14" fillId="3" borderId="52" xfId="0" applyFont="1" applyFill="1" applyBorder="1" applyAlignment="1">
      <alignment horizontal="center" vertical="center" wrapText="1"/>
    </xf>
    <xf numFmtId="2" fontId="14" fillId="3" borderId="52" xfId="0" applyNumberFormat="1" applyFont="1" applyFill="1" applyBorder="1" applyAlignment="1">
      <alignment horizontal="center" vertical="center" wrapText="1"/>
    </xf>
    <xf numFmtId="164" fontId="14" fillId="3" borderId="52" xfId="0" applyNumberFormat="1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3" fillId="0" borderId="23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7" fillId="0" borderId="0" xfId="3" applyFont="1" applyAlignment="1">
      <alignment vertical="center" wrapText="1"/>
    </xf>
    <xf numFmtId="0" fontId="5" fillId="3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right" vertical="center" wrapText="1"/>
    </xf>
    <xf numFmtId="4" fontId="5" fillId="0" borderId="1" xfId="3" applyNumberFormat="1" applyFont="1" applyFill="1" applyBorder="1" applyAlignment="1">
      <alignment horizontal="right" vertical="center" wrapText="1"/>
    </xf>
    <xf numFmtId="4" fontId="5" fillId="4" borderId="1" xfId="3" applyNumberFormat="1" applyFont="1" applyFill="1" applyBorder="1" applyAlignment="1">
      <alignment horizontal="right" vertical="center" wrapText="1"/>
    </xf>
    <xf numFmtId="0" fontId="26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26" fillId="0" borderId="0" xfId="3" applyFont="1" applyBorder="1" applyAlignment="1">
      <alignment horizontal="left"/>
    </xf>
    <xf numFmtId="0" fontId="6" fillId="0" borderId="22" xfId="2" applyFont="1" applyBorder="1"/>
    <xf numFmtId="0" fontId="6" fillId="0" borderId="23" xfId="2" applyFont="1" applyBorder="1"/>
    <xf numFmtId="0" fontId="6" fillId="0" borderId="24" xfId="2" applyFont="1" applyBorder="1"/>
    <xf numFmtId="49" fontId="24" fillId="0" borderId="30" xfId="0" applyNumberFormat="1" applyFont="1" applyBorder="1" applyAlignment="1">
      <alignment horizontal="left" vertical="center"/>
    </xf>
    <xf numFmtId="49" fontId="24" fillId="0" borderId="31" xfId="0" applyNumberFormat="1" applyFont="1" applyBorder="1" applyAlignment="1">
      <alignment horizontal="left" vertical="center"/>
    </xf>
    <xf numFmtId="0" fontId="34" fillId="0" borderId="33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33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19" fillId="0" borderId="29" xfId="2" applyFont="1" applyBorder="1" applyAlignment="1">
      <alignment horizontal="left" vertical="center"/>
    </xf>
    <xf numFmtId="0" fontId="19" fillId="0" borderId="30" xfId="2" applyFont="1" applyBorder="1" applyAlignment="1">
      <alignment horizontal="left" vertical="center"/>
    </xf>
    <xf numFmtId="0" fontId="19" fillId="0" borderId="31" xfId="2" applyFont="1" applyBorder="1" applyAlignment="1">
      <alignment horizontal="left" vertical="center"/>
    </xf>
    <xf numFmtId="0" fontId="20" fillId="0" borderId="29" xfId="2" applyFont="1" applyBorder="1" applyAlignment="1">
      <alignment horizontal="left" vertical="center"/>
    </xf>
    <xf numFmtId="0" fontId="20" fillId="0" borderId="30" xfId="2" applyFont="1" applyBorder="1" applyAlignment="1">
      <alignment horizontal="left" vertical="center"/>
    </xf>
    <xf numFmtId="0" fontId="20" fillId="0" borderId="31" xfId="2" applyFont="1" applyBorder="1" applyAlignment="1">
      <alignment horizontal="left" vertical="center"/>
    </xf>
    <xf numFmtId="0" fontId="6" fillId="0" borderId="33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6" fillId="0" borderId="18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22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24" fillId="0" borderId="29" xfId="0" applyFont="1" applyBorder="1" applyAlignment="1">
      <alignment horizontal="left" vertical="center"/>
    </xf>
    <xf numFmtId="0" fontId="24" fillId="0" borderId="30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19" fillId="0" borderId="39" xfId="2" applyFont="1" applyBorder="1" applyAlignment="1">
      <alignment horizontal="left" vertical="center"/>
    </xf>
    <xf numFmtId="0" fontId="19" fillId="0" borderId="14" xfId="2" applyFont="1" applyBorder="1" applyAlignment="1">
      <alignment horizontal="left" vertical="center"/>
    </xf>
    <xf numFmtId="0" fontId="24" fillId="0" borderId="29" xfId="2" applyFont="1" applyBorder="1" applyAlignment="1">
      <alignment horizontal="left" vertical="center"/>
    </xf>
    <xf numFmtId="0" fontId="24" fillId="0" borderId="30" xfId="2" applyFont="1" applyBorder="1" applyAlignment="1">
      <alignment horizontal="left" vertical="center"/>
    </xf>
    <xf numFmtId="0" fontId="24" fillId="0" borderId="31" xfId="2" applyFont="1" applyBorder="1" applyAlignment="1">
      <alignment horizontal="left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2" fontId="5" fillId="3" borderId="25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2" fontId="14" fillId="3" borderId="42" xfId="0" applyNumberFormat="1" applyFont="1" applyFill="1" applyBorder="1" applyAlignment="1">
      <alignment horizontal="center" vertical="center" wrapText="1"/>
    </xf>
    <xf numFmtId="2" fontId="14" fillId="3" borderId="47" xfId="0" applyNumberFormat="1" applyFont="1" applyFill="1" applyBorder="1" applyAlignment="1">
      <alignment horizontal="center" vertical="center" wrapText="1"/>
    </xf>
    <xf numFmtId="2" fontId="14" fillId="3" borderId="48" xfId="0" applyNumberFormat="1" applyFont="1" applyFill="1" applyBorder="1" applyAlignment="1">
      <alignment horizontal="center" vertical="center" wrapText="1"/>
    </xf>
    <xf numFmtId="2" fontId="14" fillId="3" borderId="4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49" fontId="8" fillId="0" borderId="44" xfId="0" applyNumberFormat="1" applyFont="1" applyFill="1" applyBorder="1" applyAlignment="1">
      <alignment horizontal="center" vertical="center" wrapText="1"/>
    </xf>
    <xf numFmtId="49" fontId="8" fillId="0" borderId="45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vertical="center" wrapText="1"/>
    </xf>
    <xf numFmtId="0" fontId="14" fillId="0" borderId="2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41" xfId="0" applyFont="1" applyFill="1" applyBorder="1" applyAlignment="1">
      <alignment horizontal="left" vertical="top" wrapText="1"/>
    </xf>
    <xf numFmtId="0" fontId="14" fillId="0" borderId="42" xfId="0" applyFont="1" applyFill="1" applyBorder="1" applyAlignment="1">
      <alignment horizontal="left" vertical="top" wrapText="1"/>
    </xf>
    <xf numFmtId="0" fontId="14" fillId="0" borderId="43" xfId="0" applyFont="1" applyFill="1" applyBorder="1" applyAlignment="1">
      <alignment horizontal="left" vertical="top" wrapText="1"/>
    </xf>
    <xf numFmtId="0" fontId="14" fillId="0" borderId="40" xfId="0" applyFont="1" applyFill="1" applyBorder="1" applyAlignment="1">
      <alignment horizontal="left" vertical="top" wrapText="1"/>
    </xf>
    <xf numFmtId="0" fontId="14" fillId="0" borderId="38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vertical="center" wrapText="1"/>
    </xf>
    <xf numFmtId="0" fontId="14" fillId="0" borderId="32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28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1" fillId="0" borderId="0" xfId="0" applyFont="1" applyAlignment="1"/>
    <xf numFmtId="0" fontId="5" fillId="3" borderId="33" xfId="0" applyFont="1" applyFill="1" applyBorder="1" applyAlignment="1">
      <alignment horizontal="left" vertical="center"/>
    </xf>
    <xf numFmtId="0" fontId="5" fillId="3" borderId="25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30" xfId="0" applyFont="1" applyFill="1" applyBorder="1" applyAlignment="1">
      <alignment horizontal="center" vertical="top" wrapText="1"/>
    </xf>
    <xf numFmtId="0" fontId="2" fillId="3" borderId="3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5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33" xfId="1" applyFont="1" applyBorder="1" applyAlignment="1">
      <alignment horizontal="left" vertical="center"/>
    </xf>
    <xf numFmtId="0" fontId="6" fillId="0" borderId="18" xfId="2" applyFont="1" applyBorder="1" applyAlignment="1"/>
    <xf numFmtId="0" fontId="6" fillId="0" borderId="0" xfId="2" applyFont="1" applyBorder="1" applyAlignment="1"/>
    <xf numFmtId="0" fontId="6" fillId="0" borderId="13" xfId="2" applyFont="1" applyBorder="1" applyAlignment="1"/>
    <xf numFmtId="0" fontId="6" fillId="0" borderId="0" xfId="3" applyFont="1" applyAlignment="1">
      <alignment horizontal="left" vertical="center" wrapText="1"/>
    </xf>
    <xf numFmtId="0" fontId="6" fillId="0" borderId="13" xfId="3" applyFont="1" applyBorder="1" applyAlignment="1">
      <alignment horizontal="left" vertical="center" wrapText="1"/>
    </xf>
    <xf numFmtId="0" fontId="0" fillId="0" borderId="0" xfId="0" applyAlignment="1"/>
    <xf numFmtId="0" fontId="0" fillId="0" borderId="13" xfId="0" applyBorder="1" applyAlignment="1"/>
    <xf numFmtId="0" fontId="0" fillId="0" borderId="0" xfId="0" applyAlignment="1">
      <alignment horizontal="left" wrapText="1"/>
    </xf>
    <xf numFmtId="0" fontId="0" fillId="0" borderId="13" xfId="0" applyBorder="1" applyAlignment="1">
      <alignment horizontal="left" wrapText="1"/>
    </xf>
    <xf numFmtId="49" fontId="26" fillId="0" borderId="19" xfId="3" applyNumberFormat="1" applyFont="1" applyFill="1" applyBorder="1" applyAlignment="1">
      <alignment horizontal="left" vertical="center" wrapText="1"/>
    </xf>
    <xf numFmtId="0" fontId="1" fillId="0" borderId="20" xfId="3" applyBorder="1" applyAlignment="1">
      <alignment horizontal="left" vertical="center" wrapText="1"/>
    </xf>
    <xf numFmtId="0" fontId="28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0" fontId="32" fillId="0" borderId="0" xfId="3" applyFont="1" applyAlignment="1"/>
    <xf numFmtId="0" fontId="1" fillId="0" borderId="0" xfId="3" applyAlignment="1"/>
    <xf numFmtId="49" fontId="5" fillId="3" borderId="33" xfId="2" applyNumberFormat="1" applyFont="1" applyFill="1" applyBorder="1" applyAlignment="1">
      <alignment horizontal="center" wrapText="1"/>
    </xf>
    <xf numFmtId="49" fontId="5" fillId="3" borderId="25" xfId="2" applyNumberFormat="1" applyFont="1" applyFill="1" applyBorder="1" applyAlignment="1">
      <alignment horizontal="center" wrapText="1"/>
    </xf>
    <xf numFmtId="49" fontId="5" fillId="3" borderId="12" xfId="2" applyNumberFormat="1" applyFont="1" applyFill="1" applyBorder="1" applyAlignment="1">
      <alignment horizontal="center" wrapText="1"/>
    </xf>
    <xf numFmtId="0" fontId="6" fillId="0" borderId="33" xfId="2" applyFont="1" applyBorder="1" applyAlignment="1"/>
    <xf numFmtId="0" fontId="6" fillId="0" borderId="25" xfId="2" applyFont="1" applyBorder="1" applyAlignment="1"/>
    <xf numFmtId="0" fontId="6" fillId="0" borderId="12" xfId="2" applyFont="1" applyBorder="1" applyAlignment="1"/>
    <xf numFmtId="0" fontId="5" fillId="3" borderId="1" xfId="3" applyFont="1" applyFill="1" applyBorder="1" applyAlignment="1">
      <alignment horizontal="center" vertical="center" wrapText="1"/>
    </xf>
    <xf numFmtId="0" fontId="3" fillId="0" borderId="14" xfId="4" applyFont="1" applyFill="1" applyBorder="1" applyAlignment="1">
      <alignment horizontal="center"/>
    </xf>
    <xf numFmtId="0" fontId="30" fillId="3" borderId="41" xfId="3" applyFont="1" applyFill="1" applyBorder="1" applyAlignment="1">
      <alignment horizontal="center" vertical="center" wrapText="1"/>
    </xf>
    <xf numFmtId="0" fontId="30" fillId="3" borderId="43" xfId="3" applyFont="1" applyFill="1" applyBorder="1" applyAlignment="1">
      <alignment horizontal="center" vertical="center" wrapText="1"/>
    </xf>
    <xf numFmtId="0" fontId="30" fillId="3" borderId="54" xfId="3" applyFont="1" applyFill="1" applyBorder="1" applyAlignment="1">
      <alignment horizontal="center" vertical="center" wrapText="1"/>
    </xf>
    <xf numFmtId="0" fontId="30" fillId="3" borderId="55" xfId="3" applyFont="1" applyFill="1" applyBorder="1" applyAlignment="1">
      <alignment horizontal="center" vertical="center" wrapText="1"/>
    </xf>
    <xf numFmtId="0" fontId="30" fillId="3" borderId="40" xfId="3" applyFont="1" applyFill="1" applyBorder="1" applyAlignment="1">
      <alignment horizontal="center" vertical="center" wrapText="1"/>
    </xf>
    <xf numFmtId="0" fontId="30" fillId="3" borderId="10" xfId="3" applyFont="1" applyFill="1" applyBorder="1" applyAlignment="1">
      <alignment horizontal="center" vertical="center" wrapText="1"/>
    </xf>
    <xf numFmtId="0" fontId="28" fillId="0" borderId="29" xfId="4" applyFont="1" applyFill="1" applyBorder="1" applyAlignment="1">
      <alignment horizontal="left"/>
    </xf>
    <xf numFmtId="0" fontId="28" fillId="0" borderId="30" xfId="4" applyFont="1" applyFill="1" applyBorder="1" applyAlignment="1">
      <alignment horizontal="left"/>
    </xf>
    <xf numFmtId="0" fontId="28" fillId="0" borderId="31" xfId="4" applyFont="1" applyFill="1" applyBorder="1" applyAlignment="1">
      <alignment horizontal="left"/>
    </xf>
    <xf numFmtId="0" fontId="29" fillId="0" borderId="30" xfId="3" applyFont="1" applyFill="1" applyBorder="1" applyAlignment="1">
      <alignment horizontal="left"/>
    </xf>
    <xf numFmtId="0" fontId="26" fillId="0" borderId="29" xfId="3" applyFont="1" applyBorder="1" applyAlignment="1">
      <alignment horizontal="left" vertical="center"/>
    </xf>
    <xf numFmtId="0" fontId="26" fillId="0" borderId="30" xfId="3" applyFont="1" applyBorder="1" applyAlignment="1">
      <alignment horizontal="left" vertical="center"/>
    </xf>
    <xf numFmtId="0" fontId="26" fillId="0" borderId="31" xfId="3" applyFont="1" applyBorder="1" applyAlignment="1">
      <alignment horizontal="left" vertical="center"/>
    </xf>
    <xf numFmtId="0" fontId="3" fillId="0" borderId="39" xfId="4" applyFont="1" applyFill="1" applyBorder="1" applyAlignment="1">
      <alignment horizontal="left"/>
    </xf>
    <xf numFmtId="0" fontId="3" fillId="0" borderId="14" xfId="4" applyFont="1" applyFill="1" applyBorder="1" applyAlignment="1">
      <alignment horizontal="left"/>
    </xf>
    <xf numFmtId="0" fontId="28" fillId="0" borderId="29" xfId="3" applyFont="1" applyFill="1" applyBorder="1" applyAlignment="1">
      <alignment horizontal="left"/>
    </xf>
    <xf numFmtId="0" fontId="28" fillId="0" borderId="30" xfId="3" applyFont="1" applyFill="1" applyBorder="1" applyAlignment="1">
      <alignment horizontal="left"/>
    </xf>
    <xf numFmtId="0" fontId="28" fillId="0" borderId="31" xfId="3" applyFont="1" applyFill="1" applyBorder="1" applyAlignment="1">
      <alignment horizontal="left"/>
    </xf>
    <xf numFmtId="0" fontId="26" fillId="0" borderId="19" xfId="3" applyNumberFormat="1" applyFont="1" applyFill="1" applyBorder="1" applyAlignment="1">
      <alignment horizontal="left" vertical="center" wrapText="1"/>
    </xf>
    <xf numFmtId="0" fontId="26" fillId="0" borderId="20" xfId="3" applyNumberFormat="1" applyFont="1" applyFill="1" applyBorder="1" applyAlignment="1">
      <alignment horizontal="left" vertical="center" wrapText="1"/>
    </xf>
    <xf numFmtId="0" fontId="24" fillId="0" borderId="29" xfId="0" applyNumberFormat="1" applyFont="1" applyBorder="1" applyAlignment="1">
      <alignment horizontal="left" vertical="center"/>
    </xf>
    <xf numFmtId="0" fontId="24" fillId="0" borderId="30" xfId="0" applyNumberFormat="1" applyFont="1" applyBorder="1" applyAlignment="1">
      <alignment horizontal="left" vertical="center"/>
    </xf>
    <xf numFmtId="0" fontId="24" fillId="0" borderId="31" xfId="0" applyNumberFormat="1" applyFont="1" applyBorder="1" applyAlignment="1">
      <alignment horizontal="left" vertical="center"/>
    </xf>
    <xf numFmtId="0" fontId="1" fillId="0" borderId="20" xfId="3" applyNumberFormat="1" applyBorder="1" applyAlignment="1">
      <alignment horizontal="left" vertical="center" wrapText="1"/>
    </xf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6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view="pageBreakPreview" zoomScale="85" zoomScaleNormal="100" zoomScaleSheetLayoutView="85" zoomScalePageLayoutView="50" workbookViewId="0">
      <selection activeCell="D15" sqref="D15"/>
    </sheetView>
  </sheetViews>
  <sheetFormatPr defaultColWidth="9.109375" defaultRowHeight="13.8" x14ac:dyDescent="0.3"/>
  <cols>
    <col min="1" max="1" width="4.5546875" style="2" customWidth="1"/>
    <col min="2" max="2" width="36.33203125" style="2" customWidth="1"/>
    <col min="3" max="3" width="6.109375" style="2" customWidth="1"/>
    <col min="4" max="4" width="12.88671875" style="2" customWidth="1"/>
    <col min="5" max="5" width="11" style="2" customWidth="1"/>
    <col min="6" max="6" width="13.6640625" style="2" customWidth="1"/>
    <col min="7" max="7" width="11.5546875" style="2" customWidth="1"/>
    <col min="8" max="9" width="8.33203125" style="2" customWidth="1"/>
    <col min="10" max="10" width="5.6640625" style="2" customWidth="1"/>
    <col min="11" max="11" width="5.6640625" style="18" customWidth="1"/>
    <col min="12" max="12" width="7" style="2" customWidth="1"/>
    <col min="13" max="13" width="6.109375" style="2" customWidth="1"/>
    <col min="14" max="19" width="5.6640625" style="2" customWidth="1"/>
    <col min="20" max="20" width="6.44140625" style="2" customWidth="1"/>
    <col min="21" max="24" width="5.6640625" style="2" customWidth="1"/>
    <col min="25" max="25" width="6" style="2" customWidth="1"/>
    <col min="26" max="26" width="10" style="2" customWidth="1"/>
    <col min="27" max="27" width="17.6640625" style="2" customWidth="1"/>
    <col min="28" max="28" width="9.109375" style="2"/>
    <col min="29" max="30" width="6.44140625" style="2" bestFit="1" customWidth="1"/>
    <col min="31" max="32" width="5.5546875" style="2" bestFit="1" customWidth="1"/>
    <col min="33" max="33" width="6.44140625" style="2" bestFit="1" customWidth="1"/>
    <col min="34" max="35" width="5.5546875" style="2" bestFit="1" customWidth="1"/>
    <col min="36" max="16384" width="9.109375" style="2"/>
  </cols>
  <sheetData>
    <row r="1" spans="1:36" s="1" customFormat="1" ht="15" customHeight="1" x14ac:dyDescent="0.25">
      <c r="A1" s="84" t="s">
        <v>97</v>
      </c>
      <c r="B1" s="85"/>
      <c r="C1" s="86"/>
      <c r="D1" s="90" t="s">
        <v>53</v>
      </c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2"/>
    </row>
    <row r="2" spans="1:36" s="1" customFormat="1" ht="15" customHeight="1" thickBot="1" x14ac:dyDescent="0.3">
      <c r="A2" s="87"/>
      <c r="B2" s="88"/>
      <c r="C2" s="89"/>
      <c r="D2" s="93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5"/>
    </row>
    <row r="3" spans="1:36" s="1" customFormat="1" ht="15" customHeight="1" thickBot="1" x14ac:dyDescent="0.3">
      <c r="A3" s="42"/>
      <c r="B3" s="66"/>
      <c r="C3" s="65"/>
      <c r="D3" s="65"/>
      <c r="E3" s="65"/>
      <c r="F3" s="65"/>
      <c r="G3" s="65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2"/>
      <c r="AA3" s="22"/>
    </row>
    <row r="4" spans="1:36" s="1" customFormat="1" ht="15" customHeight="1" thickBot="1" x14ac:dyDescent="0.3">
      <c r="A4" s="96" t="s">
        <v>24</v>
      </c>
      <c r="B4" s="97"/>
      <c r="C4" s="98"/>
      <c r="D4" s="99" t="s">
        <v>68</v>
      </c>
      <c r="E4" s="100"/>
      <c r="F4" s="100"/>
      <c r="G4" s="100"/>
      <c r="H4" s="100"/>
      <c r="I4" s="100"/>
      <c r="J4" s="100"/>
      <c r="K4" s="100"/>
      <c r="L4" s="101"/>
      <c r="M4" s="102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4"/>
    </row>
    <row r="5" spans="1:36" s="1" customFormat="1" ht="15" customHeight="1" thickBot="1" x14ac:dyDescent="0.3">
      <c r="A5" s="96" t="s">
        <v>69</v>
      </c>
      <c r="B5" s="97"/>
      <c r="C5" s="98"/>
      <c r="D5" s="111"/>
      <c r="E5" s="112"/>
      <c r="F5" s="112"/>
      <c r="G5" s="112"/>
      <c r="H5" s="112"/>
      <c r="I5" s="112"/>
      <c r="J5" s="112"/>
      <c r="K5" s="112"/>
      <c r="L5" s="113"/>
      <c r="M5" s="105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7"/>
    </row>
    <row r="6" spans="1:36" s="1" customFormat="1" ht="15" customHeight="1" thickBot="1" x14ac:dyDescent="0.3">
      <c r="A6" s="114" t="s">
        <v>37</v>
      </c>
      <c r="B6" s="115"/>
      <c r="C6" s="115"/>
      <c r="D6" s="116"/>
      <c r="E6" s="117"/>
      <c r="F6" s="117"/>
      <c r="G6" s="117"/>
      <c r="H6" s="117"/>
      <c r="I6" s="117"/>
      <c r="J6" s="117"/>
      <c r="K6" s="117"/>
      <c r="L6" s="118"/>
      <c r="M6" s="105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7"/>
    </row>
    <row r="7" spans="1:36" s="1" customFormat="1" ht="18.75" customHeight="1" thickBot="1" x14ac:dyDescent="0.3">
      <c r="A7" s="96" t="s">
        <v>38</v>
      </c>
      <c r="B7" s="97"/>
      <c r="C7" s="97"/>
      <c r="D7" s="222" t="s">
        <v>99</v>
      </c>
      <c r="E7" s="223"/>
      <c r="F7" s="223"/>
      <c r="G7" s="223"/>
      <c r="H7" s="223"/>
      <c r="I7" s="223"/>
      <c r="J7" s="223"/>
      <c r="K7" s="223"/>
      <c r="L7" s="224"/>
      <c r="M7" s="108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10"/>
    </row>
    <row r="8" spans="1:36" s="1" customFormat="1" ht="6.75" customHeight="1" thickBo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36" ht="15.75" customHeight="1" x14ac:dyDescent="0.3">
      <c r="A9" s="119" t="s">
        <v>0</v>
      </c>
      <c r="B9" s="121" t="s">
        <v>66</v>
      </c>
      <c r="C9" s="122"/>
      <c r="D9" s="119" t="s">
        <v>42</v>
      </c>
      <c r="E9" s="119" t="s">
        <v>43</v>
      </c>
      <c r="F9" s="121" t="s">
        <v>1</v>
      </c>
      <c r="G9" s="125"/>
      <c r="H9" s="126"/>
      <c r="I9" s="62"/>
      <c r="J9" s="130" t="s">
        <v>2</v>
      </c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19" t="s">
        <v>46</v>
      </c>
      <c r="AA9" s="119" t="s">
        <v>40</v>
      </c>
    </row>
    <row r="10" spans="1:36" ht="15.75" customHeight="1" x14ac:dyDescent="0.3">
      <c r="A10" s="120"/>
      <c r="B10" s="123"/>
      <c r="C10" s="124"/>
      <c r="D10" s="120"/>
      <c r="E10" s="120"/>
      <c r="F10" s="127"/>
      <c r="G10" s="128"/>
      <c r="H10" s="129"/>
      <c r="I10" s="63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20"/>
      <c r="AA10" s="120"/>
    </row>
    <row r="11" spans="1:36" ht="56.25" customHeight="1" thickBot="1" x14ac:dyDescent="0.35">
      <c r="A11" s="120"/>
      <c r="B11" s="123"/>
      <c r="C11" s="124"/>
      <c r="D11" s="120"/>
      <c r="E11" s="120"/>
      <c r="F11" s="47" t="s">
        <v>41</v>
      </c>
      <c r="G11" s="48" t="s">
        <v>71</v>
      </c>
      <c r="H11" s="49" t="s">
        <v>36</v>
      </c>
      <c r="I11" s="50" t="s">
        <v>33</v>
      </c>
      <c r="J11" s="132" t="s">
        <v>3</v>
      </c>
      <c r="K11" s="133"/>
      <c r="L11" s="134" t="s">
        <v>16</v>
      </c>
      <c r="M11" s="133"/>
      <c r="N11" s="134" t="s">
        <v>17</v>
      </c>
      <c r="O11" s="133"/>
      <c r="P11" s="134" t="s">
        <v>18</v>
      </c>
      <c r="Q11" s="133"/>
      <c r="R11" s="134" t="s">
        <v>35</v>
      </c>
      <c r="S11" s="133"/>
      <c r="T11" s="134" t="s">
        <v>34</v>
      </c>
      <c r="U11" s="133"/>
      <c r="V11" s="134" t="s">
        <v>19</v>
      </c>
      <c r="W11" s="132"/>
      <c r="X11" s="135" t="s">
        <v>20</v>
      </c>
      <c r="Y11" s="132"/>
      <c r="Z11" s="120"/>
      <c r="AA11" s="120"/>
      <c r="AC11" s="44" t="s">
        <v>56</v>
      </c>
      <c r="AD11" s="44" t="s">
        <v>57</v>
      </c>
      <c r="AE11" s="44" t="s">
        <v>58</v>
      </c>
      <c r="AF11" s="44" t="s">
        <v>59</v>
      </c>
      <c r="AG11" s="44" t="s">
        <v>60</v>
      </c>
      <c r="AH11" s="44" t="s">
        <v>61</v>
      </c>
      <c r="AI11" s="44" t="s">
        <v>62</v>
      </c>
      <c r="AJ11" s="45" t="s">
        <v>63</v>
      </c>
    </row>
    <row r="12" spans="1:36" ht="15" customHeight="1" x14ac:dyDescent="0.3">
      <c r="A12" s="55"/>
      <c r="B12" s="56"/>
      <c r="C12" s="56"/>
      <c r="D12" s="57"/>
      <c r="E12" s="57"/>
      <c r="F12" s="57"/>
      <c r="G12" s="58"/>
      <c r="H12" s="58"/>
      <c r="I12" s="58"/>
      <c r="J12" s="59" t="s">
        <v>22</v>
      </c>
      <c r="K12" s="60" t="s">
        <v>23</v>
      </c>
      <c r="L12" s="59" t="s">
        <v>22</v>
      </c>
      <c r="M12" s="59" t="s">
        <v>23</v>
      </c>
      <c r="N12" s="59" t="s">
        <v>22</v>
      </c>
      <c r="O12" s="59" t="s">
        <v>23</v>
      </c>
      <c r="P12" s="59" t="s">
        <v>22</v>
      </c>
      <c r="Q12" s="59" t="s">
        <v>23</v>
      </c>
      <c r="R12" s="59" t="s">
        <v>22</v>
      </c>
      <c r="S12" s="59" t="s">
        <v>23</v>
      </c>
      <c r="T12" s="59" t="s">
        <v>22</v>
      </c>
      <c r="U12" s="59" t="s">
        <v>23</v>
      </c>
      <c r="V12" s="59" t="s">
        <v>22</v>
      </c>
      <c r="W12" s="59" t="s">
        <v>23</v>
      </c>
      <c r="X12" s="59" t="s">
        <v>22</v>
      </c>
      <c r="Y12" s="59" t="s">
        <v>23</v>
      </c>
      <c r="Z12" s="57"/>
      <c r="AA12" s="61"/>
      <c r="AC12" s="46">
        <v>8.0000000000000002E-3</v>
      </c>
      <c r="AD12" s="46">
        <v>0.14000000000000001</v>
      </c>
      <c r="AE12" s="46">
        <v>4.7500000000000001E-2</v>
      </c>
      <c r="AF12" s="46">
        <v>0.03</v>
      </c>
      <c r="AG12" s="46">
        <v>0.1</v>
      </c>
      <c r="AH12" s="46">
        <v>1.4E-2</v>
      </c>
      <c r="AI12" s="46">
        <v>0.01</v>
      </c>
      <c r="AJ12" s="44">
        <v>200</v>
      </c>
    </row>
    <row r="13" spans="1:36" s="4" customFormat="1" x14ac:dyDescent="0.3">
      <c r="A13" s="11" t="s">
        <v>4</v>
      </c>
      <c r="B13" s="136"/>
      <c r="C13" s="136"/>
      <c r="D13" s="16"/>
      <c r="E13" s="21"/>
      <c r="F13" s="24"/>
      <c r="G13" s="3">
        <f>ROUNDDOWN(F13/100*E13,2)</f>
        <v>0</v>
      </c>
      <c r="H13" s="3"/>
      <c r="I13" s="3" t="str">
        <f t="shared" ref="I13:I20" si="0">IF(D13="DoBPŠ",(IF(G13-H13&lt;=0,0,G13-H13)),"-")</f>
        <v>-</v>
      </c>
      <c r="J13" s="3">
        <f t="shared" ref="J13:J17" si="1">ROUNDDOWN(G13*K13,2)</f>
        <v>0</v>
      </c>
      <c r="K13" s="25">
        <f t="shared" ref="K13:K20" si="2">$AC$12</f>
        <v>8.0000000000000002E-3</v>
      </c>
      <c r="L13" s="3" t="e">
        <f t="shared" ref="L13:L17" si="3">IF($D13="DoBPŠ",(ROUNDDOWN($I13*M13,2)),(ROUNDDOWN($G13*M13,2)))</f>
        <v>#VALUE!</v>
      </c>
      <c r="M13" s="67" t="str">
        <f t="shared" ref="M13:M20" si="4">IF($D13="DoBPŠ",(IF($G13&lt;=$AJ$12,0%,$AD$12)),(IF($D13="DoPČ-N",$AD$12,(IF($D13="DoVP-N",$AD$12,(IF($D13="DoPČ",$AD$12,(IF($D13="DoVP",$AD$12,"ERROR")))))))))</f>
        <v>ERROR</v>
      </c>
      <c r="N13" s="3" t="e">
        <f t="shared" ref="N13" si="5">IF($D13="DoBPŠ",(ROUNDDOWN($I13*O13,2)),(ROUNDDOWN($G13*O13,2)))</f>
        <v>#VALUE!</v>
      </c>
      <c r="O13" s="67" t="str">
        <f t="shared" ref="O13:O20" si="6">IF($D13="DoBPŠ",(IF($G13&lt;=$AJ$12,0%,$AE$12)),(IF($D13="DoPČ-N",$AE$12,(IF($D13="DoVP-N",$AE$12,(IF($D13="DoPČ",$AE$12,(IF($D13="DoVP",$AE$12,"ERROR")))))))))</f>
        <v>ERROR</v>
      </c>
      <c r="P13" s="3" t="e">
        <f t="shared" ref="P13:P20" si="7">IF($D13="DoBPŠ",(ROUNDDOWN($I13*Q13,2)),(ROUNDDOWN($G13*Q13,2)))</f>
        <v>#VALUE!</v>
      </c>
      <c r="Q13" s="67" t="str">
        <f t="shared" ref="Q13:Q20" si="8">IF($D13="DoBPŠ",(IF($G13&lt;=$AJ$12,0%,$AF$12)),(IF($D13="DoPČ-N",$AF$12,(IF($D13="DoVP-N",$AF$12,(IF($D13="DoPČ",$AF$12,(IF($D13="DoVP",$AF$12,"ERROR")))))))))</f>
        <v>ERROR</v>
      </c>
      <c r="R13" s="3" t="e">
        <f t="shared" ref="R13:R20" si="9">IF($D13="DoBPŠ",(ROUNDDOWN($I13*S13,2)),(ROUNDDOWN($G13*S13,2)))</f>
        <v>#VALUE!</v>
      </c>
      <c r="S13" s="67" t="str">
        <f t="shared" ref="S13:S20" si="10">IF($D13="DoBPŠ",(IF($G13&lt;=$AJ$12,0%,0%)),(IF($D13="DoPČ-N",$AG$12,(IF($D13="DoVP-N",$AG$12,(IF($D13="DoPČ",$AG$12,(IF($D13="DoVP",$AG$12,"ERROR")))))))))</f>
        <v>ERROR</v>
      </c>
      <c r="T13" s="3" t="e">
        <f t="shared" ref="T13:T20" si="11">IF($D13="DoBPŠ",(ROUNDDOWN($I13*U13,2)),(ROUNDDOWN($G13*U13,2)))</f>
        <v>#VALUE!</v>
      </c>
      <c r="U13" s="67" t="str">
        <f t="shared" ref="U13:U20" si="12">IF($D13="DoBPŠ",(IF($G13&lt;=$AJ$12,0%,0%)),(IF($D13="DoPČ-N",$AG$12,(IF($D13="DoVP-N",$AG$12,(IF($D13="DoPČ",$AG$12,(IF($D13="DoVP",$AG$12,"ERROR")))))))))</f>
        <v>ERROR</v>
      </c>
      <c r="V13" s="3" t="e">
        <f t="shared" ref="V13:V20" si="13">IF($D13="DoBPŠ",(ROUNDDOWN($I13*W13,2)),(ROUNDDOWN($G13*W13,2)))</f>
        <v>#VALUE!</v>
      </c>
      <c r="W13" s="67" t="str">
        <f t="shared" ref="W13:W20" si="14">IF($D13="DoBPŠ",(IF($G13&lt;=$AJ$12,0%,0%)),(IF($D13="DoPČ-N",0%,(IF($D13="DoVP-N",0%,(IF($D13="DoPČ",$AH$12,(IF($D13="DoVP",$AH$12,"ERROR")))))))))</f>
        <v>ERROR</v>
      </c>
      <c r="X13" s="3" t="e">
        <f t="shared" ref="X13:X20" si="15">IF($D13="DoBPŠ",(ROUNDDOWN($I13*Y13,2)),(ROUNDDOWN($G13*Y13,2)))</f>
        <v>#VALUE!</v>
      </c>
      <c r="Y13" s="67" t="str">
        <f t="shared" ref="Y13:Y20" si="16">IF($D13="DoBPŠ",(IF($G13&lt;=$AJ$12,0%,0%)),(IF($D13="DoPČ-N",0%,(IF($D13="DoVP-N",0%,(IF($D13="DoPČ",$AI$12,(IF($D13="DoVP",$AI$12,"ERROR")))))))))</f>
        <v>ERROR</v>
      </c>
      <c r="Z13" s="26" t="e">
        <f t="shared" ref="Z13:Z20" si="17">ROUNDDOWN(G13+J13+L13+N13+P13+R13+T13+V13+X13,2)</f>
        <v>#VALUE!</v>
      </c>
      <c r="AA13" s="15"/>
      <c r="AB13" s="16" t="s">
        <v>67</v>
      </c>
    </row>
    <row r="14" spans="1:36" s="4" customFormat="1" x14ac:dyDescent="0.3">
      <c r="A14" s="11" t="s">
        <v>5</v>
      </c>
      <c r="B14" s="136"/>
      <c r="C14" s="136"/>
      <c r="D14" s="16"/>
      <c r="E14" s="21"/>
      <c r="F14" s="24"/>
      <c r="G14" s="3">
        <f t="shared" ref="G14:G20" si="18">ROUNDDOWN(F14/100*E14,2)</f>
        <v>0</v>
      </c>
      <c r="H14" s="3"/>
      <c r="I14" s="3" t="str">
        <f t="shared" si="0"/>
        <v>-</v>
      </c>
      <c r="J14" s="3">
        <f t="shared" si="1"/>
        <v>0</v>
      </c>
      <c r="K14" s="25">
        <f t="shared" si="2"/>
        <v>8.0000000000000002E-3</v>
      </c>
      <c r="L14" s="3" t="e">
        <f t="shared" si="3"/>
        <v>#VALUE!</v>
      </c>
      <c r="M14" s="67" t="str">
        <f t="shared" si="4"/>
        <v>ERROR</v>
      </c>
      <c r="N14" s="3" t="e">
        <f t="shared" ref="N14" si="19">IF($D14="DoBPŠ",(ROUNDDOWN($I14*O14,2)),(ROUNDDOWN($G14*O14,2)))</f>
        <v>#VALUE!</v>
      </c>
      <c r="O14" s="67" t="str">
        <f t="shared" si="6"/>
        <v>ERROR</v>
      </c>
      <c r="P14" s="3" t="e">
        <f t="shared" si="7"/>
        <v>#VALUE!</v>
      </c>
      <c r="Q14" s="67" t="str">
        <f t="shared" si="8"/>
        <v>ERROR</v>
      </c>
      <c r="R14" s="3" t="e">
        <f t="shared" si="9"/>
        <v>#VALUE!</v>
      </c>
      <c r="S14" s="67" t="str">
        <f t="shared" si="10"/>
        <v>ERROR</v>
      </c>
      <c r="T14" s="3" t="e">
        <f t="shared" si="11"/>
        <v>#VALUE!</v>
      </c>
      <c r="U14" s="67" t="str">
        <f t="shared" si="12"/>
        <v>ERROR</v>
      </c>
      <c r="V14" s="3" t="e">
        <f t="shared" si="13"/>
        <v>#VALUE!</v>
      </c>
      <c r="W14" s="67" t="str">
        <f t="shared" si="14"/>
        <v>ERROR</v>
      </c>
      <c r="X14" s="3" t="e">
        <f t="shared" si="15"/>
        <v>#VALUE!</v>
      </c>
      <c r="Y14" s="67" t="str">
        <f t="shared" si="16"/>
        <v>ERROR</v>
      </c>
      <c r="Z14" s="26" t="e">
        <f t="shared" si="17"/>
        <v>#VALUE!</v>
      </c>
      <c r="AA14" s="15"/>
      <c r="AB14" s="16" t="s">
        <v>55</v>
      </c>
    </row>
    <row r="15" spans="1:36" s="4" customFormat="1" x14ac:dyDescent="0.3">
      <c r="A15" s="11" t="s">
        <v>6</v>
      </c>
      <c r="B15" s="137"/>
      <c r="C15" s="138"/>
      <c r="D15" s="16"/>
      <c r="E15" s="21"/>
      <c r="F15" s="24"/>
      <c r="G15" s="3">
        <f t="shared" si="18"/>
        <v>0</v>
      </c>
      <c r="H15" s="3"/>
      <c r="I15" s="3" t="str">
        <f t="shared" si="0"/>
        <v>-</v>
      </c>
      <c r="J15" s="3">
        <f t="shared" si="1"/>
        <v>0</v>
      </c>
      <c r="K15" s="25">
        <f t="shared" si="2"/>
        <v>8.0000000000000002E-3</v>
      </c>
      <c r="L15" s="3" t="e">
        <f t="shared" si="3"/>
        <v>#VALUE!</v>
      </c>
      <c r="M15" s="67" t="str">
        <f t="shared" si="4"/>
        <v>ERROR</v>
      </c>
      <c r="N15" s="3" t="e">
        <f t="shared" ref="N15" si="20">IF($D15="DoBPŠ",(ROUNDDOWN($I15*O15,2)),(ROUNDDOWN($G15*O15,2)))</f>
        <v>#VALUE!</v>
      </c>
      <c r="O15" s="67" t="str">
        <f t="shared" si="6"/>
        <v>ERROR</v>
      </c>
      <c r="P15" s="3" t="e">
        <f t="shared" si="7"/>
        <v>#VALUE!</v>
      </c>
      <c r="Q15" s="67" t="str">
        <f t="shared" si="8"/>
        <v>ERROR</v>
      </c>
      <c r="R15" s="3" t="e">
        <f t="shared" si="9"/>
        <v>#VALUE!</v>
      </c>
      <c r="S15" s="67" t="str">
        <f t="shared" si="10"/>
        <v>ERROR</v>
      </c>
      <c r="T15" s="3" t="e">
        <f t="shared" si="11"/>
        <v>#VALUE!</v>
      </c>
      <c r="U15" s="67" t="str">
        <f t="shared" si="12"/>
        <v>ERROR</v>
      </c>
      <c r="V15" s="3" t="e">
        <f t="shared" si="13"/>
        <v>#VALUE!</v>
      </c>
      <c r="W15" s="67" t="str">
        <f t="shared" si="14"/>
        <v>ERROR</v>
      </c>
      <c r="X15" s="3" t="e">
        <f t="shared" si="15"/>
        <v>#VALUE!</v>
      </c>
      <c r="Y15" s="67" t="str">
        <f t="shared" si="16"/>
        <v>ERROR</v>
      </c>
      <c r="Z15" s="26" t="e">
        <f t="shared" si="17"/>
        <v>#VALUE!</v>
      </c>
      <c r="AA15" s="15"/>
      <c r="AB15" s="16" t="s">
        <v>21</v>
      </c>
    </row>
    <row r="16" spans="1:36" s="4" customFormat="1" x14ac:dyDescent="0.3">
      <c r="A16" s="11" t="s">
        <v>7</v>
      </c>
      <c r="B16" s="137"/>
      <c r="C16" s="138"/>
      <c r="D16" s="16"/>
      <c r="E16" s="21"/>
      <c r="F16" s="24"/>
      <c r="G16" s="3">
        <f t="shared" si="18"/>
        <v>0</v>
      </c>
      <c r="H16" s="3"/>
      <c r="I16" s="3" t="str">
        <f t="shared" si="0"/>
        <v>-</v>
      </c>
      <c r="J16" s="3">
        <f t="shared" si="1"/>
        <v>0</v>
      </c>
      <c r="K16" s="25">
        <f t="shared" si="2"/>
        <v>8.0000000000000002E-3</v>
      </c>
      <c r="L16" s="3" t="e">
        <f t="shared" si="3"/>
        <v>#VALUE!</v>
      </c>
      <c r="M16" s="67" t="str">
        <f t="shared" si="4"/>
        <v>ERROR</v>
      </c>
      <c r="N16" s="3" t="e">
        <f t="shared" ref="N16" si="21">IF($D16="DoBPŠ",(ROUNDDOWN($I16*O16,2)),(ROUNDDOWN($G16*O16,2)))</f>
        <v>#VALUE!</v>
      </c>
      <c r="O16" s="67" t="str">
        <f t="shared" si="6"/>
        <v>ERROR</v>
      </c>
      <c r="P16" s="3" t="e">
        <f t="shared" si="7"/>
        <v>#VALUE!</v>
      </c>
      <c r="Q16" s="67" t="str">
        <f t="shared" si="8"/>
        <v>ERROR</v>
      </c>
      <c r="R16" s="3" t="e">
        <f t="shared" si="9"/>
        <v>#VALUE!</v>
      </c>
      <c r="S16" s="67" t="str">
        <f t="shared" si="10"/>
        <v>ERROR</v>
      </c>
      <c r="T16" s="3" t="e">
        <f t="shared" si="11"/>
        <v>#VALUE!</v>
      </c>
      <c r="U16" s="67" t="str">
        <f t="shared" si="12"/>
        <v>ERROR</v>
      </c>
      <c r="V16" s="3" t="e">
        <f t="shared" si="13"/>
        <v>#VALUE!</v>
      </c>
      <c r="W16" s="67" t="str">
        <f t="shared" si="14"/>
        <v>ERROR</v>
      </c>
      <c r="X16" s="3" t="e">
        <f t="shared" si="15"/>
        <v>#VALUE!</v>
      </c>
      <c r="Y16" s="67" t="str">
        <f t="shared" si="16"/>
        <v>ERROR</v>
      </c>
      <c r="Z16" s="26" t="e">
        <f t="shared" si="17"/>
        <v>#VALUE!</v>
      </c>
      <c r="AA16" s="15"/>
      <c r="AB16" s="16" t="s">
        <v>39</v>
      </c>
    </row>
    <row r="17" spans="1:28" s="4" customFormat="1" x14ac:dyDescent="0.3">
      <c r="A17" s="11" t="s">
        <v>8</v>
      </c>
      <c r="B17" s="136"/>
      <c r="C17" s="136"/>
      <c r="D17" s="16"/>
      <c r="E17" s="21"/>
      <c r="F17" s="24"/>
      <c r="G17" s="3">
        <f t="shared" si="18"/>
        <v>0</v>
      </c>
      <c r="H17" s="3"/>
      <c r="I17" s="3" t="str">
        <f t="shared" si="0"/>
        <v>-</v>
      </c>
      <c r="J17" s="3">
        <f t="shared" si="1"/>
        <v>0</v>
      </c>
      <c r="K17" s="25">
        <f t="shared" si="2"/>
        <v>8.0000000000000002E-3</v>
      </c>
      <c r="L17" s="3" t="e">
        <f t="shared" si="3"/>
        <v>#VALUE!</v>
      </c>
      <c r="M17" s="67" t="str">
        <f t="shared" si="4"/>
        <v>ERROR</v>
      </c>
      <c r="N17" s="3" t="e">
        <f t="shared" ref="N17" si="22">IF($D17="DoBPŠ",(ROUNDDOWN($I17*O17,2)),(ROUNDDOWN($G17*O17,2)))</f>
        <v>#VALUE!</v>
      </c>
      <c r="O17" s="67" t="str">
        <f t="shared" si="6"/>
        <v>ERROR</v>
      </c>
      <c r="P17" s="3" t="e">
        <f t="shared" si="7"/>
        <v>#VALUE!</v>
      </c>
      <c r="Q17" s="67" t="str">
        <f t="shared" si="8"/>
        <v>ERROR</v>
      </c>
      <c r="R17" s="3" t="e">
        <f t="shared" si="9"/>
        <v>#VALUE!</v>
      </c>
      <c r="S17" s="67" t="str">
        <f t="shared" si="10"/>
        <v>ERROR</v>
      </c>
      <c r="T17" s="3" t="e">
        <f t="shared" si="11"/>
        <v>#VALUE!</v>
      </c>
      <c r="U17" s="67" t="str">
        <f t="shared" si="12"/>
        <v>ERROR</v>
      </c>
      <c r="V17" s="3" t="e">
        <f t="shared" si="13"/>
        <v>#VALUE!</v>
      </c>
      <c r="W17" s="67" t="str">
        <f t="shared" si="14"/>
        <v>ERROR</v>
      </c>
      <c r="X17" s="3" t="e">
        <f t="shared" si="15"/>
        <v>#VALUE!</v>
      </c>
      <c r="Y17" s="67" t="str">
        <f t="shared" si="16"/>
        <v>ERROR</v>
      </c>
      <c r="Z17" s="26" t="e">
        <f t="shared" si="17"/>
        <v>#VALUE!</v>
      </c>
      <c r="AA17" s="15"/>
      <c r="AB17" s="16"/>
    </row>
    <row r="18" spans="1:28" s="4" customFormat="1" x14ac:dyDescent="0.3">
      <c r="A18" s="11" t="s">
        <v>9</v>
      </c>
      <c r="B18" s="136"/>
      <c r="C18" s="136"/>
      <c r="D18" s="16"/>
      <c r="E18" s="21"/>
      <c r="F18" s="24"/>
      <c r="G18" s="3">
        <f t="shared" si="18"/>
        <v>0</v>
      </c>
      <c r="H18" s="3"/>
      <c r="I18" s="3" t="str">
        <f t="shared" si="0"/>
        <v>-</v>
      </c>
      <c r="J18" s="3">
        <f t="shared" ref="J18:J20" si="23">ROUNDDOWN(G18*K18,2)</f>
        <v>0</v>
      </c>
      <c r="K18" s="25">
        <f t="shared" si="2"/>
        <v>8.0000000000000002E-3</v>
      </c>
      <c r="L18" s="3" t="e">
        <f t="shared" ref="L18" si="24">IF($D18="DoBPŠ",(ROUNDDOWN($I18*M18,2)),(ROUNDDOWN($G18*M18,2)))</f>
        <v>#VALUE!</v>
      </c>
      <c r="M18" s="67" t="str">
        <f t="shared" si="4"/>
        <v>ERROR</v>
      </c>
      <c r="N18" s="3" t="e">
        <f t="shared" ref="L18:N20" si="25">IF($D18="DoBPŠ",(ROUNDDOWN($I18*O18,2)),(ROUNDDOWN($G18*O18,2)))</f>
        <v>#VALUE!</v>
      </c>
      <c r="O18" s="67" t="str">
        <f t="shared" si="6"/>
        <v>ERROR</v>
      </c>
      <c r="P18" s="3" t="e">
        <f t="shared" si="7"/>
        <v>#VALUE!</v>
      </c>
      <c r="Q18" s="67" t="str">
        <f t="shared" si="8"/>
        <v>ERROR</v>
      </c>
      <c r="R18" s="3" t="e">
        <f t="shared" si="9"/>
        <v>#VALUE!</v>
      </c>
      <c r="S18" s="67" t="str">
        <f t="shared" si="10"/>
        <v>ERROR</v>
      </c>
      <c r="T18" s="3" t="e">
        <f t="shared" si="11"/>
        <v>#VALUE!</v>
      </c>
      <c r="U18" s="67" t="str">
        <f t="shared" si="12"/>
        <v>ERROR</v>
      </c>
      <c r="V18" s="3" t="e">
        <f t="shared" si="13"/>
        <v>#VALUE!</v>
      </c>
      <c r="W18" s="67" t="str">
        <f t="shared" si="14"/>
        <v>ERROR</v>
      </c>
      <c r="X18" s="3" t="e">
        <f t="shared" si="15"/>
        <v>#VALUE!</v>
      </c>
      <c r="Y18" s="67" t="str">
        <f t="shared" si="16"/>
        <v>ERROR</v>
      </c>
      <c r="Z18" s="26" t="e">
        <f t="shared" si="17"/>
        <v>#VALUE!</v>
      </c>
      <c r="AA18" s="15"/>
    </row>
    <row r="19" spans="1:28" s="4" customFormat="1" x14ac:dyDescent="0.3">
      <c r="A19" s="11" t="s">
        <v>10</v>
      </c>
      <c r="B19" s="136"/>
      <c r="C19" s="136"/>
      <c r="D19" s="16"/>
      <c r="E19" s="21"/>
      <c r="F19" s="24"/>
      <c r="G19" s="3">
        <f t="shared" si="18"/>
        <v>0</v>
      </c>
      <c r="H19" s="3"/>
      <c r="I19" s="3" t="str">
        <f t="shared" si="0"/>
        <v>-</v>
      </c>
      <c r="J19" s="3">
        <f t="shared" si="23"/>
        <v>0</v>
      </c>
      <c r="K19" s="25">
        <f t="shared" si="2"/>
        <v>8.0000000000000002E-3</v>
      </c>
      <c r="L19" s="3" t="e">
        <f t="shared" si="25"/>
        <v>#VALUE!</v>
      </c>
      <c r="M19" s="67" t="str">
        <f t="shared" si="4"/>
        <v>ERROR</v>
      </c>
      <c r="N19" s="3" t="e">
        <f t="shared" si="25"/>
        <v>#VALUE!</v>
      </c>
      <c r="O19" s="67" t="str">
        <f t="shared" si="6"/>
        <v>ERROR</v>
      </c>
      <c r="P19" s="3" t="e">
        <f t="shared" si="7"/>
        <v>#VALUE!</v>
      </c>
      <c r="Q19" s="67" t="str">
        <f t="shared" si="8"/>
        <v>ERROR</v>
      </c>
      <c r="R19" s="3" t="e">
        <f t="shared" si="9"/>
        <v>#VALUE!</v>
      </c>
      <c r="S19" s="67" t="str">
        <f t="shared" si="10"/>
        <v>ERROR</v>
      </c>
      <c r="T19" s="3" t="e">
        <f t="shared" si="11"/>
        <v>#VALUE!</v>
      </c>
      <c r="U19" s="67" t="str">
        <f t="shared" si="12"/>
        <v>ERROR</v>
      </c>
      <c r="V19" s="3" t="e">
        <f t="shared" si="13"/>
        <v>#VALUE!</v>
      </c>
      <c r="W19" s="67" t="str">
        <f t="shared" si="14"/>
        <v>ERROR</v>
      </c>
      <c r="X19" s="3" t="e">
        <f t="shared" si="15"/>
        <v>#VALUE!</v>
      </c>
      <c r="Y19" s="67" t="str">
        <f t="shared" si="16"/>
        <v>ERROR</v>
      </c>
      <c r="Z19" s="26" t="e">
        <f t="shared" si="17"/>
        <v>#VALUE!</v>
      </c>
      <c r="AA19" s="15"/>
    </row>
    <row r="20" spans="1:28" s="4" customFormat="1" x14ac:dyDescent="0.3">
      <c r="A20" s="11" t="s">
        <v>11</v>
      </c>
      <c r="B20" s="136"/>
      <c r="C20" s="136"/>
      <c r="D20" s="16"/>
      <c r="E20" s="21"/>
      <c r="F20" s="24"/>
      <c r="G20" s="3">
        <f t="shared" si="18"/>
        <v>0</v>
      </c>
      <c r="H20" s="3"/>
      <c r="I20" s="3" t="str">
        <f t="shared" si="0"/>
        <v>-</v>
      </c>
      <c r="J20" s="3">
        <f t="shared" si="23"/>
        <v>0</v>
      </c>
      <c r="K20" s="25">
        <f t="shared" si="2"/>
        <v>8.0000000000000002E-3</v>
      </c>
      <c r="L20" s="3" t="e">
        <f t="shared" si="25"/>
        <v>#VALUE!</v>
      </c>
      <c r="M20" s="67" t="str">
        <f t="shared" si="4"/>
        <v>ERROR</v>
      </c>
      <c r="N20" s="3" t="e">
        <f t="shared" si="25"/>
        <v>#VALUE!</v>
      </c>
      <c r="O20" s="67" t="str">
        <f t="shared" si="6"/>
        <v>ERROR</v>
      </c>
      <c r="P20" s="3" t="e">
        <f t="shared" si="7"/>
        <v>#VALUE!</v>
      </c>
      <c r="Q20" s="67" t="str">
        <f t="shared" si="8"/>
        <v>ERROR</v>
      </c>
      <c r="R20" s="3" t="e">
        <f t="shared" si="9"/>
        <v>#VALUE!</v>
      </c>
      <c r="S20" s="67" t="str">
        <f t="shared" si="10"/>
        <v>ERROR</v>
      </c>
      <c r="T20" s="3" t="e">
        <f t="shared" si="11"/>
        <v>#VALUE!</v>
      </c>
      <c r="U20" s="67" t="str">
        <f t="shared" si="12"/>
        <v>ERROR</v>
      </c>
      <c r="V20" s="3" t="e">
        <f t="shared" si="13"/>
        <v>#VALUE!</v>
      </c>
      <c r="W20" s="67" t="str">
        <f t="shared" si="14"/>
        <v>ERROR</v>
      </c>
      <c r="X20" s="3" t="e">
        <f t="shared" si="15"/>
        <v>#VALUE!</v>
      </c>
      <c r="Y20" s="67" t="str">
        <f t="shared" si="16"/>
        <v>ERROR</v>
      </c>
      <c r="Z20" s="26" t="e">
        <f t="shared" si="17"/>
        <v>#VALUE!</v>
      </c>
      <c r="AA20" s="15"/>
    </row>
    <row r="21" spans="1:28" ht="16.5" customHeight="1" thickBot="1" x14ac:dyDescent="0.35">
      <c r="A21" s="166" t="s">
        <v>47</v>
      </c>
      <c r="B21" s="167"/>
      <c r="C21" s="167"/>
      <c r="D21" s="167"/>
      <c r="E21" s="168"/>
      <c r="F21" s="51">
        <f>SUM(F13:F20)</f>
        <v>0</v>
      </c>
      <c r="G21" s="51">
        <f>SUM(G13:G20)</f>
        <v>0</v>
      </c>
      <c r="H21" s="51"/>
      <c r="I21" s="51"/>
      <c r="J21" s="52">
        <f>SUM(J13:J20)</f>
        <v>0</v>
      </c>
      <c r="K21" s="53"/>
      <c r="L21" s="51" t="e">
        <f>SUM(L13:L20)</f>
        <v>#VALUE!</v>
      </c>
      <c r="M21" s="51"/>
      <c r="N21" s="51" t="e">
        <f>SUM(N13:N20)</f>
        <v>#VALUE!</v>
      </c>
      <c r="O21" s="51"/>
      <c r="P21" s="51" t="e">
        <f>SUM(P13:P20)</f>
        <v>#VALUE!</v>
      </c>
      <c r="Q21" s="51"/>
      <c r="R21" s="51" t="e">
        <f>SUM(R13:R20)</f>
        <v>#VALUE!</v>
      </c>
      <c r="S21" s="51"/>
      <c r="T21" s="51" t="e">
        <f>SUM(T13:T20)</f>
        <v>#VALUE!</v>
      </c>
      <c r="U21" s="51"/>
      <c r="V21" s="51" t="e">
        <f>SUM(V13:V20)</f>
        <v>#VALUE!</v>
      </c>
      <c r="W21" s="51"/>
      <c r="X21" s="51" t="e">
        <f>SUM(X13:X20)</f>
        <v>#VALUE!</v>
      </c>
      <c r="Y21" s="51"/>
      <c r="Z21" s="51" t="e">
        <f>SUM(G21+J21+L21+N21+P21+R21+T21+V21+X21)</f>
        <v>#VALUE!</v>
      </c>
      <c r="AA21" s="54"/>
    </row>
    <row r="22" spans="1:28" s="4" customFormat="1" ht="8.25" customHeight="1" thickBot="1" x14ac:dyDescent="0.35">
      <c r="A22" s="5"/>
      <c r="B22" s="6"/>
      <c r="C22" s="6"/>
      <c r="D22" s="6"/>
      <c r="E22" s="6"/>
      <c r="F22" s="6"/>
      <c r="G22" s="8"/>
      <c r="H22" s="8"/>
      <c r="I22" s="8"/>
      <c r="J22" s="7"/>
      <c r="K22" s="1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9"/>
    </row>
    <row r="23" spans="1:28" s="4" customFormat="1" ht="19.5" customHeight="1" thickBot="1" x14ac:dyDescent="0.35">
      <c r="A23" s="169" t="s">
        <v>48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1"/>
    </row>
    <row r="24" spans="1:28" s="27" customFormat="1" ht="26.25" customHeight="1" x14ac:dyDescent="0.25">
      <c r="A24" s="10" t="s">
        <v>4</v>
      </c>
      <c r="B24" s="172" t="s">
        <v>44</v>
      </c>
      <c r="C24" s="172"/>
      <c r="D24" s="172"/>
      <c r="E24" s="172"/>
      <c r="F24" s="173"/>
      <c r="G24" s="173"/>
      <c r="H24" s="173"/>
      <c r="I24" s="173"/>
      <c r="J24" s="28" t="s">
        <v>5</v>
      </c>
      <c r="K24" s="174" t="s">
        <v>45</v>
      </c>
      <c r="L24" s="175"/>
      <c r="M24" s="175"/>
      <c r="N24" s="175"/>
      <c r="O24" s="175"/>
      <c r="P24" s="175"/>
      <c r="Q24" s="175"/>
      <c r="R24" s="176"/>
      <c r="S24" s="173"/>
      <c r="T24" s="173"/>
      <c r="U24" s="173"/>
      <c r="V24" s="173"/>
      <c r="W24" s="173"/>
      <c r="X24" s="173"/>
      <c r="Y24" s="173"/>
      <c r="Z24" s="173"/>
      <c r="AA24" s="177"/>
    </row>
    <row r="25" spans="1:28" s="4" customFormat="1" ht="16.5" customHeight="1" x14ac:dyDescent="0.3">
      <c r="A25" s="11" t="s">
        <v>6</v>
      </c>
      <c r="B25" s="141" t="s">
        <v>50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3"/>
    </row>
    <row r="26" spans="1:28" s="4" customFormat="1" ht="16.5" customHeight="1" x14ac:dyDescent="0.3">
      <c r="A26" s="144"/>
      <c r="B26" s="147" t="s">
        <v>25</v>
      </c>
      <c r="C26" s="148"/>
      <c r="D26" s="149" t="s">
        <v>26</v>
      </c>
      <c r="E26" s="149"/>
      <c r="F26" s="149"/>
      <c r="G26" s="149"/>
      <c r="H26" s="149"/>
      <c r="I26" s="149"/>
      <c r="J26" s="150" t="s">
        <v>49</v>
      </c>
      <c r="K26" s="151"/>
      <c r="L26" s="151"/>
      <c r="M26" s="151"/>
      <c r="N26" s="151"/>
      <c r="O26" s="151"/>
      <c r="P26" s="151"/>
      <c r="Q26" s="151"/>
      <c r="R26" s="152"/>
      <c r="S26" s="149" t="s">
        <v>31</v>
      </c>
      <c r="T26" s="149"/>
      <c r="U26" s="149"/>
      <c r="V26" s="149"/>
      <c r="W26" s="149"/>
      <c r="X26" s="149"/>
      <c r="Y26" s="149"/>
      <c r="Z26" s="149"/>
      <c r="AA26" s="156"/>
    </row>
    <row r="27" spans="1:28" s="4" customFormat="1" ht="22.5" customHeight="1" x14ac:dyDescent="0.3">
      <c r="A27" s="145"/>
      <c r="B27" s="147" t="s">
        <v>27</v>
      </c>
      <c r="C27" s="148"/>
      <c r="D27" s="149" t="s">
        <v>28</v>
      </c>
      <c r="E27" s="149"/>
      <c r="F27" s="149"/>
      <c r="G27" s="149"/>
      <c r="H27" s="149"/>
      <c r="I27" s="149"/>
      <c r="J27" s="153"/>
      <c r="K27" s="154"/>
      <c r="L27" s="154"/>
      <c r="M27" s="154"/>
      <c r="N27" s="154"/>
      <c r="O27" s="154"/>
      <c r="P27" s="154"/>
      <c r="Q27" s="154"/>
      <c r="R27" s="155"/>
      <c r="S27" s="149"/>
      <c r="T27" s="149"/>
      <c r="U27" s="149"/>
      <c r="V27" s="149"/>
      <c r="W27" s="149"/>
      <c r="X27" s="149"/>
      <c r="Y27" s="149"/>
      <c r="Z27" s="149"/>
      <c r="AA27" s="156"/>
    </row>
    <row r="28" spans="1:28" s="4" customFormat="1" ht="16.5" customHeight="1" thickBot="1" x14ac:dyDescent="0.35">
      <c r="A28" s="146"/>
      <c r="B28" s="157" t="s">
        <v>29</v>
      </c>
      <c r="C28" s="158"/>
      <c r="D28" s="159" t="s">
        <v>30</v>
      </c>
      <c r="E28" s="159"/>
      <c r="F28" s="159"/>
      <c r="G28" s="159"/>
      <c r="H28" s="159"/>
      <c r="I28" s="159"/>
      <c r="J28" s="157" t="s">
        <v>14</v>
      </c>
      <c r="K28" s="160"/>
      <c r="L28" s="160"/>
      <c r="M28" s="160"/>
      <c r="N28" s="160"/>
      <c r="O28" s="160"/>
      <c r="P28" s="160"/>
      <c r="Q28" s="160"/>
      <c r="R28" s="158"/>
      <c r="S28" s="159" t="s">
        <v>32</v>
      </c>
      <c r="T28" s="159"/>
      <c r="U28" s="159"/>
      <c r="V28" s="159"/>
      <c r="W28" s="159"/>
      <c r="X28" s="159"/>
      <c r="Y28" s="159"/>
      <c r="Z28" s="159"/>
      <c r="AA28" s="161"/>
    </row>
    <row r="29" spans="1:28" s="4" customFormat="1" ht="6.75" customHeight="1" thickBot="1" x14ac:dyDescent="0.35">
      <c r="A29" s="5"/>
      <c r="B29" s="6"/>
      <c r="C29" s="6"/>
      <c r="D29" s="6"/>
      <c r="E29" s="6"/>
      <c r="F29" s="6"/>
      <c r="G29" s="8"/>
      <c r="H29" s="8"/>
      <c r="I29" s="8"/>
      <c r="J29" s="7"/>
      <c r="K29" s="1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28" ht="12.75" customHeight="1" thickBot="1" x14ac:dyDescent="0.3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</row>
    <row r="31" spans="1:28" ht="15.6" x14ac:dyDescent="0.3">
      <c r="A31" s="162" t="s">
        <v>12</v>
      </c>
      <c r="B31" s="162"/>
      <c r="C31" s="64"/>
      <c r="D31" s="64"/>
      <c r="E31" s="12"/>
      <c r="F31" s="12"/>
      <c r="G31" s="12"/>
      <c r="H31" s="12"/>
      <c r="I31" s="12"/>
      <c r="J31" s="12"/>
      <c r="K31" s="19"/>
      <c r="L31" s="12"/>
      <c r="M31" s="12"/>
      <c r="N31" s="12"/>
      <c r="O31" s="163" t="s">
        <v>54</v>
      </c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5"/>
    </row>
    <row r="32" spans="1:28" ht="13.5" customHeight="1" x14ac:dyDescent="0.3">
      <c r="A32" s="139">
        <v>1</v>
      </c>
      <c r="B32" s="140" t="s">
        <v>65</v>
      </c>
      <c r="C32" s="140"/>
      <c r="D32" s="140"/>
      <c r="E32" s="140"/>
      <c r="F32" s="140"/>
      <c r="G32" s="140"/>
      <c r="H32" s="140"/>
      <c r="I32" s="140"/>
      <c r="J32" s="34"/>
      <c r="K32" s="34"/>
      <c r="L32" s="34"/>
      <c r="M32" s="34"/>
      <c r="N32" s="13"/>
      <c r="O32" s="30" t="s">
        <v>15</v>
      </c>
      <c r="P32" s="35"/>
      <c r="Q32" s="35"/>
      <c r="R32" s="36"/>
      <c r="S32" s="35"/>
      <c r="T32" s="35"/>
      <c r="U32" s="35"/>
      <c r="V32" s="35"/>
      <c r="W32" s="35"/>
      <c r="X32" s="35"/>
      <c r="Y32" s="35"/>
      <c r="Z32" s="35"/>
      <c r="AA32" s="37"/>
    </row>
    <row r="33" spans="1:27" x14ac:dyDescent="0.3">
      <c r="A33" s="139"/>
      <c r="B33" s="140"/>
      <c r="C33" s="140"/>
      <c r="D33" s="140"/>
      <c r="E33" s="140"/>
      <c r="F33" s="140"/>
      <c r="G33" s="140"/>
      <c r="H33" s="140"/>
      <c r="I33" s="140"/>
      <c r="J33" s="13"/>
      <c r="K33" s="20"/>
      <c r="L33" s="13"/>
      <c r="M33" s="13"/>
      <c r="N33" s="13"/>
      <c r="O33" s="30" t="s">
        <v>51</v>
      </c>
      <c r="P33" s="31"/>
      <c r="Q33" s="31"/>
      <c r="R33" s="31"/>
      <c r="S33" s="31"/>
      <c r="T33" s="31"/>
      <c r="U33" s="31"/>
      <c r="V33" s="32"/>
      <c r="W33" s="35"/>
      <c r="X33" s="35"/>
      <c r="Y33" s="35"/>
      <c r="Z33" s="35"/>
      <c r="AA33" s="37"/>
    </row>
    <row r="34" spans="1:27" x14ac:dyDescent="0.3">
      <c r="A34" s="14">
        <v>2</v>
      </c>
      <c r="B34" s="13" t="s">
        <v>64</v>
      </c>
      <c r="C34" s="13"/>
      <c r="D34" s="13"/>
      <c r="O34" s="30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8"/>
    </row>
    <row r="35" spans="1:27" x14ac:dyDescent="0.3">
      <c r="A35" s="14">
        <v>3</v>
      </c>
      <c r="B35" s="43" t="s">
        <v>70</v>
      </c>
      <c r="C35" s="13"/>
      <c r="D35" s="13"/>
      <c r="O35" s="41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8"/>
    </row>
    <row r="36" spans="1:27" x14ac:dyDescent="0.3">
      <c r="A36" s="14">
        <v>4</v>
      </c>
      <c r="B36" s="13" t="s">
        <v>13</v>
      </c>
      <c r="O36" s="30" t="s">
        <v>52</v>
      </c>
      <c r="P36" s="31"/>
      <c r="Q36" s="31"/>
      <c r="R36" s="31"/>
      <c r="S36" s="31"/>
      <c r="T36" s="31"/>
      <c r="U36" s="31"/>
      <c r="V36" s="32"/>
      <c r="W36" s="36"/>
      <c r="X36" s="36"/>
      <c r="Y36" s="36"/>
      <c r="Z36" s="36"/>
      <c r="AA36" s="38"/>
    </row>
    <row r="37" spans="1:27" ht="14.4" thickBot="1" x14ac:dyDescent="0.35">
      <c r="A37" s="14">
        <v>5</v>
      </c>
      <c r="B37" s="13" t="s">
        <v>72</v>
      </c>
      <c r="O37" s="33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40"/>
    </row>
  </sheetData>
  <mergeCells count="56">
    <mergeCell ref="S28:AA28"/>
    <mergeCell ref="A31:B31"/>
    <mergeCell ref="O31:AA31"/>
    <mergeCell ref="A21:E21"/>
    <mergeCell ref="A23:AA23"/>
    <mergeCell ref="B24:E24"/>
    <mergeCell ref="F24:I24"/>
    <mergeCell ref="K24:R24"/>
    <mergeCell ref="S24:AA24"/>
    <mergeCell ref="B20:C20"/>
    <mergeCell ref="B15:C15"/>
    <mergeCell ref="B16:C16"/>
    <mergeCell ref="A32:A33"/>
    <mergeCell ref="B32:I33"/>
    <mergeCell ref="B25:AA25"/>
    <mergeCell ref="A26:A28"/>
    <mergeCell ref="B26:C26"/>
    <mergeCell ref="D26:I26"/>
    <mergeCell ref="J26:R27"/>
    <mergeCell ref="S26:AA27"/>
    <mergeCell ref="B27:C27"/>
    <mergeCell ref="D27:I27"/>
    <mergeCell ref="B28:C28"/>
    <mergeCell ref="D28:I28"/>
    <mergeCell ref="J28:R28"/>
    <mergeCell ref="B13:C13"/>
    <mergeCell ref="B14:C14"/>
    <mergeCell ref="B17:C17"/>
    <mergeCell ref="B18:C18"/>
    <mergeCell ref="B19:C19"/>
    <mergeCell ref="J9:Y10"/>
    <mergeCell ref="Z9:Z11"/>
    <mergeCell ref="AA9:AA11"/>
    <mergeCell ref="J11:K11"/>
    <mergeCell ref="L11:M11"/>
    <mergeCell ref="N11:O11"/>
    <mergeCell ref="P11:Q11"/>
    <mergeCell ref="R11:S11"/>
    <mergeCell ref="T11:U11"/>
    <mergeCell ref="V11:W11"/>
    <mergeCell ref="X11:Y11"/>
    <mergeCell ref="A9:A11"/>
    <mergeCell ref="B9:C11"/>
    <mergeCell ref="D9:D11"/>
    <mergeCell ref="E9:E11"/>
    <mergeCell ref="F9:H10"/>
    <mergeCell ref="A1:C2"/>
    <mergeCell ref="D1:AA2"/>
    <mergeCell ref="A4:C4"/>
    <mergeCell ref="D4:L4"/>
    <mergeCell ref="M4:AA7"/>
    <mergeCell ref="A5:C5"/>
    <mergeCell ref="D5:L5"/>
    <mergeCell ref="A6:C6"/>
    <mergeCell ref="D6:L6"/>
    <mergeCell ref="A7:C7"/>
  </mergeCells>
  <conditionalFormatting sqref="G13:G20">
    <cfRule type="cellIs" dxfId="5" priority="12" stopIfTrue="1" operator="lessThan">
      <formula>155</formula>
    </cfRule>
  </conditionalFormatting>
  <conditionalFormatting sqref="G13:G20">
    <cfRule type="cellIs" dxfId="4" priority="11" stopIfTrue="1" operator="lessThan">
      <formula>155.01</formula>
    </cfRule>
  </conditionalFormatting>
  <conditionalFormatting sqref="G19:G20">
    <cfRule type="cellIs" dxfId="3" priority="6" stopIfTrue="1" operator="lessThan">
      <formula>155</formula>
    </cfRule>
  </conditionalFormatting>
  <conditionalFormatting sqref="G19:G20">
    <cfRule type="cellIs" dxfId="2" priority="5" stopIfTrue="1" operator="lessThan">
      <formula>155.01</formula>
    </cfRule>
  </conditionalFormatting>
  <dataValidations count="1">
    <dataValidation type="list" allowBlank="1" showInputMessage="1" showErrorMessage="1" sqref="D13:D20">
      <formula1>$AB$13:$AB$17</formula1>
    </dataValidation>
  </dataValidations>
  <pageMargins left="0.74803149606299213" right="0.35433070866141736" top="0.70866141732283472" bottom="0.98425196850393704" header="0.51181102362204722" footer="0.51181102362204722"/>
  <pageSetup paperSize="256" scale="58" fitToHeight="0" pageOrder="overThenDown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tabSelected="1" view="pageBreakPreview" zoomScale="85" zoomScaleNormal="100" zoomScaleSheetLayoutView="85" zoomScalePageLayoutView="50" workbookViewId="0">
      <selection activeCell="F17" sqref="F17"/>
    </sheetView>
  </sheetViews>
  <sheetFormatPr defaultColWidth="9.109375" defaultRowHeight="13.8" x14ac:dyDescent="0.3"/>
  <cols>
    <col min="1" max="1" width="4.5546875" style="2" customWidth="1"/>
    <col min="2" max="2" width="36.33203125" style="2" customWidth="1"/>
    <col min="3" max="3" width="6.109375" style="2" customWidth="1"/>
    <col min="4" max="4" width="12.88671875" style="2" customWidth="1"/>
    <col min="5" max="5" width="11" style="2" customWidth="1"/>
    <col min="6" max="6" width="13.6640625" style="2" customWidth="1"/>
    <col min="7" max="7" width="11.5546875" style="2" customWidth="1"/>
    <col min="8" max="9" width="8.33203125" style="2" customWidth="1"/>
    <col min="10" max="10" width="5.6640625" style="2" customWidth="1"/>
    <col min="11" max="11" width="5.6640625" style="18" customWidth="1"/>
    <col min="12" max="12" width="7" style="2" customWidth="1"/>
    <col min="13" max="13" width="6.109375" style="2" customWidth="1"/>
    <col min="14" max="19" width="5.6640625" style="2" customWidth="1"/>
    <col min="20" max="20" width="6.44140625" style="2" customWidth="1"/>
    <col min="21" max="24" width="5.6640625" style="2" customWidth="1"/>
    <col min="25" max="25" width="6" style="2" customWidth="1"/>
    <col min="26" max="26" width="10" style="2" customWidth="1"/>
    <col min="27" max="27" width="17.6640625" style="2" customWidth="1"/>
    <col min="28" max="28" width="9.109375" style="2"/>
    <col min="29" max="30" width="6.44140625" style="2" bestFit="1" customWidth="1"/>
    <col min="31" max="32" width="5.5546875" style="2" bestFit="1" customWidth="1"/>
    <col min="33" max="33" width="6.44140625" style="2" bestFit="1" customWidth="1"/>
    <col min="34" max="35" width="5.5546875" style="2" bestFit="1" customWidth="1"/>
    <col min="36" max="16384" width="9.109375" style="2"/>
  </cols>
  <sheetData>
    <row r="1" spans="1:36" s="1" customFormat="1" ht="15" customHeight="1" x14ac:dyDescent="0.25">
      <c r="A1" s="178"/>
      <c r="B1" s="85"/>
      <c r="C1" s="86"/>
      <c r="D1" s="90" t="s">
        <v>53</v>
      </c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2"/>
    </row>
    <row r="2" spans="1:36" s="1" customFormat="1" ht="15" customHeight="1" thickBot="1" x14ac:dyDescent="0.3">
      <c r="A2" s="87"/>
      <c r="B2" s="88"/>
      <c r="C2" s="89"/>
      <c r="D2" s="93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5"/>
    </row>
    <row r="3" spans="1:36" s="1" customFormat="1" ht="15" customHeight="1" thickBot="1" x14ac:dyDescent="0.3">
      <c r="A3" s="42"/>
      <c r="B3" s="66"/>
      <c r="C3" s="65"/>
      <c r="D3" s="65"/>
      <c r="E3" s="65"/>
      <c r="F3" s="65"/>
      <c r="G3" s="65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2"/>
      <c r="AA3" s="22"/>
    </row>
    <row r="4" spans="1:36" s="1" customFormat="1" ht="15" customHeight="1" thickBot="1" x14ac:dyDescent="0.3">
      <c r="A4" s="96" t="s">
        <v>24</v>
      </c>
      <c r="B4" s="97"/>
      <c r="C4" s="98"/>
      <c r="D4" s="99" t="s">
        <v>68</v>
      </c>
      <c r="E4" s="100"/>
      <c r="F4" s="100"/>
      <c r="G4" s="100"/>
      <c r="H4" s="100"/>
      <c r="I4" s="100"/>
      <c r="J4" s="100"/>
      <c r="K4" s="100"/>
      <c r="L4" s="101"/>
      <c r="M4" s="102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4"/>
    </row>
    <row r="5" spans="1:36" s="1" customFormat="1" ht="15" customHeight="1" thickBot="1" x14ac:dyDescent="0.3">
      <c r="A5" s="96" t="s">
        <v>69</v>
      </c>
      <c r="B5" s="97"/>
      <c r="C5" s="98"/>
      <c r="D5" s="111"/>
      <c r="E5" s="112"/>
      <c r="F5" s="112"/>
      <c r="G5" s="112"/>
      <c r="H5" s="112"/>
      <c r="I5" s="112"/>
      <c r="J5" s="112"/>
      <c r="K5" s="112"/>
      <c r="L5" s="113"/>
      <c r="M5" s="105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7"/>
    </row>
    <row r="6" spans="1:36" s="1" customFormat="1" ht="15" customHeight="1" thickBot="1" x14ac:dyDescent="0.3">
      <c r="A6" s="114" t="s">
        <v>37</v>
      </c>
      <c r="B6" s="115"/>
      <c r="C6" s="115"/>
      <c r="D6" s="116"/>
      <c r="E6" s="117"/>
      <c r="F6" s="117"/>
      <c r="G6" s="117"/>
      <c r="H6" s="117"/>
      <c r="I6" s="117"/>
      <c r="J6" s="117"/>
      <c r="K6" s="117"/>
      <c r="L6" s="118"/>
      <c r="M6" s="105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7"/>
    </row>
    <row r="7" spans="1:36" s="1" customFormat="1" ht="18.75" customHeight="1" thickBot="1" x14ac:dyDescent="0.3">
      <c r="A7" s="96" t="s">
        <v>38</v>
      </c>
      <c r="B7" s="97"/>
      <c r="C7" s="97"/>
      <c r="D7" s="222" t="s">
        <v>98</v>
      </c>
      <c r="E7" s="82"/>
      <c r="F7" s="82"/>
      <c r="G7" s="82"/>
      <c r="H7" s="82"/>
      <c r="I7" s="82"/>
      <c r="J7" s="82"/>
      <c r="K7" s="82"/>
      <c r="L7" s="83"/>
      <c r="M7" s="108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10"/>
    </row>
    <row r="8" spans="1:36" s="1" customFormat="1" ht="6.75" customHeight="1" thickBo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36" ht="15.75" customHeight="1" x14ac:dyDescent="0.3">
      <c r="A9" s="119" t="s">
        <v>0</v>
      </c>
      <c r="B9" s="121" t="s">
        <v>66</v>
      </c>
      <c r="C9" s="122"/>
      <c r="D9" s="119" t="s">
        <v>42</v>
      </c>
      <c r="E9" s="119" t="s">
        <v>43</v>
      </c>
      <c r="F9" s="121" t="s">
        <v>1</v>
      </c>
      <c r="G9" s="125"/>
      <c r="H9" s="126"/>
      <c r="I9" s="62"/>
      <c r="J9" s="130" t="s">
        <v>2</v>
      </c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19" t="s">
        <v>46</v>
      </c>
      <c r="AA9" s="119" t="s">
        <v>40</v>
      </c>
    </row>
    <row r="10" spans="1:36" ht="15.75" customHeight="1" x14ac:dyDescent="0.3">
      <c r="A10" s="120"/>
      <c r="B10" s="123"/>
      <c r="C10" s="124"/>
      <c r="D10" s="120"/>
      <c r="E10" s="120"/>
      <c r="F10" s="127"/>
      <c r="G10" s="128"/>
      <c r="H10" s="129"/>
      <c r="I10" s="63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20"/>
      <c r="AA10" s="120"/>
    </row>
    <row r="11" spans="1:36" ht="56.25" customHeight="1" thickBot="1" x14ac:dyDescent="0.35">
      <c r="A11" s="120"/>
      <c r="B11" s="123"/>
      <c r="C11" s="124"/>
      <c r="D11" s="120"/>
      <c r="E11" s="120"/>
      <c r="F11" s="47" t="s">
        <v>41</v>
      </c>
      <c r="G11" s="48" t="s">
        <v>74</v>
      </c>
      <c r="H11" s="49" t="s">
        <v>36</v>
      </c>
      <c r="I11" s="50" t="s">
        <v>33</v>
      </c>
      <c r="J11" s="132" t="s">
        <v>3</v>
      </c>
      <c r="K11" s="133"/>
      <c r="L11" s="134" t="s">
        <v>16</v>
      </c>
      <c r="M11" s="133"/>
      <c r="N11" s="134" t="s">
        <v>17</v>
      </c>
      <c r="O11" s="133"/>
      <c r="P11" s="134" t="s">
        <v>18</v>
      </c>
      <c r="Q11" s="133"/>
      <c r="R11" s="134" t="s">
        <v>35</v>
      </c>
      <c r="S11" s="133"/>
      <c r="T11" s="134" t="s">
        <v>34</v>
      </c>
      <c r="U11" s="133"/>
      <c r="V11" s="134" t="s">
        <v>19</v>
      </c>
      <c r="W11" s="132"/>
      <c r="X11" s="135" t="s">
        <v>20</v>
      </c>
      <c r="Y11" s="132"/>
      <c r="Z11" s="120"/>
      <c r="AA11" s="120"/>
      <c r="AC11" s="44" t="s">
        <v>56</v>
      </c>
      <c r="AD11" s="44" t="s">
        <v>57</v>
      </c>
      <c r="AE11" s="44" t="s">
        <v>58</v>
      </c>
      <c r="AF11" s="44" t="s">
        <v>59</v>
      </c>
      <c r="AG11" s="44" t="s">
        <v>60</v>
      </c>
      <c r="AH11" s="44" t="s">
        <v>61</v>
      </c>
      <c r="AI11" s="44" t="s">
        <v>62</v>
      </c>
      <c r="AJ11" s="45" t="s">
        <v>63</v>
      </c>
    </row>
    <row r="12" spans="1:36" ht="15" customHeight="1" x14ac:dyDescent="0.3">
      <c r="A12" s="55"/>
      <c r="B12" s="56"/>
      <c r="C12" s="56"/>
      <c r="D12" s="57"/>
      <c r="E12" s="57"/>
      <c r="F12" s="57"/>
      <c r="G12" s="58"/>
      <c r="H12" s="58"/>
      <c r="I12" s="58"/>
      <c r="J12" s="59" t="s">
        <v>22</v>
      </c>
      <c r="K12" s="60" t="s">
        <v>23</v>
      </c>
      <c r="L12" s="59" t="s">
        <v>22</v>
      </c>
      <c r="M12" s="59" t="s">
        <v>23</v>
      </c>
      <c r="N12" s="59" t="s">
        <v>22</v>
      </c>
      <c r="O12" s="59" t="s">
        <v>23</v>
      </c>
      <c r="P12" s="59" t="s">
        <v>22</v>
      </c>
      <c r="Q12" s="59" t="s">
        <v>23</v>
      </c>
      <c r="R12" s="59" t="s">
        <v>22</v>
      </c>
      <c r="S12" s="59" t="s">
        <v>23</v>
      </c>
      <c r="T12" s="59" t="s">
        <v>22</v>
      </c>
      <c r="U12" s="59" t="s">
        <v>23</v>
      </c>
      <c r="V12" s="59" t="s">
        <v>22</v>
      </c>
      <c r="W12" s="59" t="s">
        <v>23</v>
      </c>
      <c r="X12" s="59" t="s">
        <v>22</v>
      </c>
      <c r="Y12" s="59" t="s">
        <v>23</v>
      </c>
      <c r="Z12" s="57"/>
      <c r="AA12" s="61"/>
      <c r="AC12" s="46">
        <v>8.0000000000000002E-3</v>
      </c>
      <c r="AD12" s="46">
        <v>0.14000000000000001</v>
      </c>
      <c r="AE12" s="46">
        <v>4.7500000000000001E-2</v>
      </c>
      <c r="AF12" s="46">
        <v>0.03</v>
      </c>
      <c r="AG12" s="46">
        <v>0.1</v>
      </c>
      <c r="AH12" s="46">
        <v>1.4E-2</v>
      </c>
      <c r="AI12" s="46">
        <v>0.01</v>
      </c>
      <c r="AJ12" s="44">
        <v>200</v>
      </c>
    </row>
    <row r="13" spans="1:36" s="4" customFormat="1" x14ac:dyDescent="0.3">
      <c r="A13" s="11" t="s">
        <v>4</v>
      </c>
      <c r="B13" s="136"/>
      <c r="C13" s="136"/>
      <c r="D13" s="16"/>
      <c r="E13" s="21">
        <v>100</v>
      </c>
      <c r="F13" s="24"/>
      <c r="G13" s="3">
        <f>ROUNDDOWN(F13/100*E13,2)</f>
        <v>0</v>
      </c>
      <c r="H13" s="3"/>
      <c r="I13" s="3" t="str">
        <f t="shared" ref="I13:I20" si="0">IF(D13="DoBPŠ",(IF(G13-H13&lt;=0,0,G13-H13)),"-")</f>
        <v>-</v>
      </c>
      <c r="J13" s="3">
        <f t="shared" ref="J13:J19" si="1">ROUNDDOWN(G13*K13,2)</f>
        <v>0</v>
      </c>
      <c r="K13" s="25">
        <f t="shared" ref="K13:K20" si="2">$AC$12</f>
        <v>8.0000000000000002E-3</v>
      </c>
      <c r="L13" s="3" t="e">
        <f t="shared" ref="L13:L18" si="3">IF($D13="DoBPŠ",(ROUNDDOWN($I13*M13,2)),(ROUNDDOWN($G13*M13,2)))</f>
        <v>#VALUE!</v>
      </c>
      <c r="M13" s="67" t="str">
        <f t="shared" ref="M13:M20" si="4">IF($D13="DoBPŠ",(IF($G13&lt;=$AJ$12,0%,$AD$12)),(IF($D13="DoPČ-N",$AD$12,(IF($D13="DoVP-N",$AD$12,(IF($D13="DoPČ",$AD$12,(IF($D13="DoVP",$AD$12,"ERROR")))))))))</f>
        <v>ERROR</v>
      </c>
      <c r="N13" s="3" t="e">
        <f t="shared" ref="L13:N20" si="5">IF($D13="DoBPŠ",(ROUNDDOWN($I13*O13,2)),(ROUNDDOWN($G13*O13,2)))</f>
        <v>#VALUE!</v>
      </c>
      <c r="O13" s="67" t="str">
        <f t="shared" ref="O13:O20" si="6">IF($D13="DoBPŠ",(IF($G13&lt;=$AJ$12,0%,$AE$12)),(IF($D13="DoPČ-N",$AE$12,(IF($D13="DoVP-N",$AE$12,(IF($D13="DoPČ",$AE$12,(IF($D13="DoVP",$AE$12,"ERROR")))))))))</f>
        <v>ERROR</v>
      </c>
      <c r="P13" s="3" t="e">
        <f t="shared" ref="P13:P20" si="7">IF($D13="DoBPŠ",(ROUNDDOWN($I13*Q13,2)),(ROUNDDOWN($G13*Q13,2)))</f>
        <v>#VALUE!</v>
      </c>
      <c r="Q13" s="67" t="str">
        <f t="shared" ref="Q13:Q20" si="8">IF($D13="DoBPŠ",(IF($G13&lt;=$AJ$12,0%,$AF$12)),(IF($D13="DoPČ-N",$AF$12,(IF($D13="DoVP-N",$AF$12,(IF($D13="DoPČ",$AF$12,(IF($D13="DoVP",$AF$12,"ERROR")))))))))</f>
        <v>ERROR</v>
      </c>
      <c r="R13" s="3" t="e">
        <f t="shared" ref="R13:R20" si="9">IF($D13="DoBPŠ",(ROUNDDOWN($I13*S13,2)),(ROUNDDOWN($G13*S13,2)))</f>
        <v>#VALUE!</v>
      </c>
      <c r="S13" s="67" t="str">
        <f t="shared" ref="S13:S20" si="10">IF($D13="DoBPŠ",(IF($G13&lt;=$AJ$12,0%,0%)),(IF($D13="DoPČ-N",$AG$12,(IF($D13="DoVP-N",$AG$12,(IF($D13="DoPČ",$AG$12,(IF($D13="DoVP",$AG$12,"ERROR")))))))))</f>
        <v>ERROR</v>
      </c>
      <c r="T13" s="3" t="e">
        <f t="shared" ref="T13:T20" si="11">IF($D13="DoBPŠ",(ROUNDDOWN($I13*U13,2)),(ROUNDDOWN($G13*U13,2)))</f>
        <v>#VALUE!</v>
      </c>
      <c r="U13" s="67" t="str">
        <f t="shared" ref="U13:U20" si="12">IF($D13="DoBPŠ",(IF($G13&lt;=$AJ$12,0%,0%)),(IF($D13="DoPČ-N",$AG$12,(IF($D13="DoVP-N",$AG$12,(IF($D13="DoPČ",$AG$12,(IF($D13="DoVP",$AG$12,"ERROR")))))))))</f>
        <v>ERROR</v>
      </c>
      <c r="V13" s="3" t="e">
        <f t="shared" ref="V13:V20" si="13">IF($D13="DoBPŠ",(ROUNDDOWN($I13*W13,2)),(ROUNDDOWN($G13*W13,2)))</f>
        <v>#VALUE!</v>
      </c>
      <c r="W13" s="67" t="str">
        <f t="shared" ref="W13:W20" si="14">IF($D13="DoBPŠ",(IF($G13&lt;=$AJ$12,0%,0%)),(IF($D13="DoPČ-N",0%,(IF($D13="DoVP-N",0%,(IF($D13="DoPČ",$AH$12,(IF($D13="DoVP",$AH$12,"ERROR")))))))))</f>
        <v>ERROR</v>
      </c>
      <c r="X13" s="3" t="e">
        <f t="shared" ref="X13:X20" si="15">IF($D13="DoBPŠ",(ROUNDDOWN($I13*Y13,2)),(ROUNDDOWN($G13*Y13,2)))</f>
        <v>#VALUE!</v>
      </c>
      <c r="Y13" s="67" t="str">
        <f t="shared" ref="Y13:Y20" si="16">IF($D13="DoBPŠ",(IF($G13&lt;=$AJ$12,0%,0%)),(IF($D13="DoPČ-N",0%,(IF($D13="DoVP-N",0%,(IF($D13="DoPČ",$AI$12,(IF($D13="DoVP",$AI$12,"ERROR")))))))))</f>
        <v>ERROR</v>
      </c>
      <c r="Z13" s="26" t="e">
        <f t="shared" ref="Z13:Z20" si="17">ROUNDDOWN(G13+J13+L13+N13+P13+R13+T13+V13+X13,2)</f>
        <v>#VALUE!</v>
      </c>
      <c r="AA13" s="15"/>
      <c r="AB13" s="16" t="s">
        <v>67</v>
      </c>
    </row>
    <row r="14" spans="1:36" s="4" customFormat="1" x14ac:dyDescent="0.3">
      <c r="A14" s="11" t="s">
        <v>5</v>
      </c>
      <c r="B14" s="136"/>
      <c r="C14" s="136"/>
      <c r="D14" s="16"/>
      <c r="E14" s="21">
        <v>100</v>
      </c>
      <c r="F14" s="24"/>
      <c r="G14" s="3">
        <f t="shared" ref="G14:G20" si="18">ROUNDDOWN(F14/100*E14,2)</f>
        <v>0</v>
      </c>
      <c r="H14" s="3"/>
      <c r="I14" s="3" t="str">
        <f t="shared" si="0"/>
        <v>-</v>
      </c>
      <c r="J14" s="3">
        <f t="shared" si="1"/>
        <v>0</v>
      </c>
      <c r="K14" s="25">
        <f t="shared" si="2"/>
        <v>8.0000000000000002E-3</v>
      </c>
      <c r="L14" s="3" t="e">
        <f t="shared" si="3"/>
        <v>#VALUE!</v>
      </c>
      <c r="M14" s="67" t="str">
        <f t="shared" si="4"/>
        <v>ERROR</v>
      </c>
      <c r="N14" s="3" t="e">
        <f t="shared" si="5"/>
        <v>#VALUE!</v>
      </c>
      <c r="O14" s="67" t="str">
        <f t="shared" si="6"/>
        <v>ERROR</v>
      </c>
      <c r="P14" s="3" t="e">
        <f t="shared" si="7"/>
        <v>#VALUE!</v>
      </c>
      <c r="Q14" s="67" t="str">
        <f t="shared" si="8"/>
        <v>ERROR</v>
      </c>
      <c r="R14" s="3" t="e">
        <f t="shared" si="9"/>
        <v>#VALUE!</v>
      </c>
      <c r="S14" s="67" t="str">
        <f t="shared" si="10"/>
        <v>ERROR</v>
      </c>
      <c r="T14" s="3" t="e">
        <f t="shared" si="11"/>
        <v>#VALUE!</v>
      </c>
      <c r="U14" s="67" t="str">
        <f t="shared" si="12"/>
        <v>ERROR</v>
      </c>
      <c r="V14" s="3" t="e">
        <f t="shared" si="13"/>
        <v>#VALUE!</v>
      </c>
      <c r="W14" s="67" t="str">
        <f t="shared" si="14"/>
        <v>ERROR</v>
      </c>
      <c r="X14" s="3" t="e">
        <f t="shared" si="15"/>
        <v>#VALUE!</v>
      </c>
      <c r="Y14" s="67" t="str">
        <f t="shared" si="16"/>
        <v>ERROR</v>
      </c>
      <c r="Z14" s="26" t="e">
        <f t="shared" si="17"/>
        <v>#VALUE!</v>
      </c>
      <c r="AA14" s="15"/>
      <c r="AB14" s="16" t="s">
        <v>55</v>
      </c>
    </row>
    <row r="15" spans="1:36" s="4" customFormat="1" x14ac:dyDescent="0.3">
      <c r="A15" s="11" t="s">
        <v>6</v>
      </c>
      <c r="B15" s="137"/>
      <c r="C15" s="138"/>
      <c r="D15" s="16"/>
      <c r="E15" s="21">
        <v>100</v>
      </c>
      <c r="F15" s="24"/>
      <c r="G15" s="3">
        <f t="shared" si="18"/>
        <v>0</v>
      </c>
      <c r="H15" s="3"/>
      <c r="I15" s="3" t="str">
        <f t="shared" si="0"/>
        <v>-</v>
      </c>
      <c r="J15" s="3">
        <f t="shared" si="1"/>
        <v>0</v>
      </c>
      <c r="K15" s="25">
        <f t="shared" si="2"/>
        <v>8.0000000000000002E-3</v>
      </c>
      <c r="L15" s="3" t="e">
        <f t="shared" si="3"/>
        <v>#VALUE!</v>
      </c>
      <c r="M15" s="67" t="str">
        <f t="shared" si="4"/>
        <v>ERROR</v>
      </c>
      <c r="N15" s="3" t="e">
        <f t="shared" si="5"/>
        <v>#VALUE!</v>
      </c>
      <c r="O15" s="67" t="str">
        <f t="shared" si="6"/>
        <v>ERROR</v>
      </c>
      <c r="P15" s="3" t="e">
        <f t="shared" si="7"/>
        <v>#VALUE!</v>
      </c>
      <c r="Q15" s="67" t="str">
        <f t="shared" si="8"/>
        <v>ERROR</v>
      </c>
      <c r="R15" s="3" t="e">
        <f t="shared" si="9"/>
        <v>#VALUE!</v>
      </c>
      <c r="S15" s="67" t="str">
        <f t="shared" si="10"/>
        <v>ERROR</v>
      </c>
      <c r="T15" s="3" t="e">
        <f t="shared" si="11"/>
        <v>#VALUE!</v>
      </c>
      <c r="U15" s="67" t="str">
        <f t="shared" si="12"/>
        <v>ERROR</v>
      </c>
      <c r="V15" s="3" t="e">
        <f t="shared" si="13"/>
        <v>#VALUE!</v>
      </c>
      <c r="W15" s="67" t="str">
        <f t="shared" si="14"/>
        <v>ERROR</v>
      </c>
      <c r="X15" s="3" t="e">
        <f t="shared" si="15"/>
        <v>#VALUE!</v>
      </c>
      <c r="Y15" s="67" t="str">
        <f t="shared" si="16"/>
        <v>ERROR</v>
      </c>
      <c r="Z15" s="26" t="e">
        <f t="shared" si="17"/>
        <v>#VALUE!</v>
      </c>
      <c r="AA15" s="15"/>
      <c r="AB15" s="16" t="s">
        <v>21</v>
      </c>
    </row>
    <row r="16" spans="1:36" s="4" customFormat="1" x14ac:dyDescent="0.3">
      <c r="A16" s="11" t="s">
        <v>7</v>
      </c>
      <c r="B16" s="137"/>
      <c r="C16" s="138"/>
      <c r="D16" s="16"/>
      <c r="E16" s="21">
        <v>100</v>
      </c>
      <c r="F16" s="24"/>
      <c r="G16" s="3">
        <f t="shared" si="18"/>
        <v>0</v>
      </c>
      <c r="H16" s="3"/>
      <c r="I16" s="3" t="str">
        <f t="shared" si="0"/>
        <v>-</v>
      </c>
      <c r="J16" s="3">
        <f t="shared" si="1"/>
        <v>0</v>
      </c>
      <c r="K16" s="25">
        <f t="shared" si="2"/>
        <v>8.0000000000000002E-3</v>
      </c>
      <c r="L16" s="3" t="e">
        <f t="shared" si="3"/>
        <v>#VALUE!</v>
      </c>
      <c r="M16" s="67" t="str">
        <f t="shared" si="4"/>
        <v>ERROR</v>
      </c>
      <c r="N16" s="3" t="e">
        <f t="shared" si="5"/>
        <v>#VALUE!</v>
      </c>
      <c r="O16" s="67" t="str">
        <f t="shared" si="6"/>
        <v>ERROR</v>
      </c>
      <c r="P16" s="3" t="e">
        <f t="shared" si="7"/>
        <v>#VALUE!</v>
      </c>
      <c r="Q16" s="67" t="str">
        <f t="shared" si="8"/>
        <v>ERROR</v>
      </c>
      <c r="R16" s="3" t="e">
        <f t="shared" si="9"/>
        <v>#VALUE!</v>
      </c>
      <c r="S16" s="67" t="str">
        <f t="shared" si="10"/>
        <v>ERROR</v>
      </c>
      <c r="T16" s="3" t="e">
        <f t="shared" si="11"/>
        <v>#VALUE!</v>
      </c>
      <c r="U16" s="67" t="str">
        <f t="shared" si="12"/>
        <v>ERROR</v>
      </c>
      <c r="V16" s="3" t="e">
        <f t="shared" si="13"/>
        <v>#VALUE!</v>
      </c>
      <c r="W16" s="67" t="str">
        <f t="shared" si="14"/>
        <v>ERROR</v>
      </c>
      <c r="X16" s="3" t="e">
        <f t="shared" si="15"/>
        <v>#VALUE!</v>
      </c>
      <c r="Y16" s="67" t="str">
        <f t="shared" si="16"/>
        <v>ERROR</v>
      </c>
      <c r="Z16" s="26" t="e">
        <f t="shared" si="17"/>
        <v>#VALUE!</v>
      </c>
      <c r="AA16" s="15"/>
      <c r="AB16" s="16" t="s">
        <v>39</v>
      </c>
    </row>
    <row r="17" spans="1:28" s="4" customFormat="1" x14ac:dyDescent="0.3">
      <c r="A17" s="11" t="s">
        <v>8</v>
      </c>
      <c r="B17" s="136"/>
      <c r="C17" s="136"/>
      <c r="D17" s="16"/>
      <c r="E17" s="21">
        <v>100</v>
      </c>
      <c r="F17" s="24"/>
      <c r="G17" s="3">
        <f t="shared" si="18"/>
        <v>0</v>
      </c>
      <c r="H17" s="3"/>
      <c r="I17" s="3" t="str">
        <f t="shared" si="0"/>
        <v>-</v>
      </c>
      <c r="J17" s="3">
        <f t="shared" si="1"/>
        <v>0</v>
      </c>
      <c r="K17" s="25">
        <f t="shared" si="2"/>
        <v>8.0000000000000002E-3</v>
      </c>
      <c r="L17" s="3" t="e">
        <f t="shared" si="3"/>
        <v>#VALUE!</v>
      </c>
      <c r="M17" s="67" t="str">
        <f t="shared" si="4"/>
        <v>ERROR</v>
      </c>
      <c r="N17" s="3" t="e">
        <f t="shared" si="5"/>
        <v>#VALUE!</v>
      </c>
      <c r="O17" s="67" t="str">
        <f t="shared" si="6"/>
        <v>ERROR</v>
      </c>
      <c r="P17" s="3" t="e">
        <f t="shared" si="7"/>
        <v>#VALUE!</v>
      </c>
      <c r="Q17" s="67" t="str">
        <f t="shared" si="8"/>
        <v>ERROR</v>
      </c>
      <c r="R17" s="3" t="e">
        <f t="shared" si="9"/>
        <v>#VALUE!</v>
      </c>
      <c r="S17" s="67" t="str">
        <f t="shared" si="10"/>
        <v>ERROR</v>
      </c>
      <c r="T17" s="3" t="e">
        <f t="shared" si="11"/>
        <v>#VALUE!</v>
      </c>
      <c r="U17" s="67" t="str">
        <f t="shared" si="12"/>
        <v>ERROR</v>
      </c>
      <c r="V17" s="3" t="e">
        <f t="shared" si="13"/>
        <v>#VALUE!</v>
      </c>
      <c r="W17" s="67" t="str">
        <f t="shared" si="14"/>
        <v>ERROR</v>
      </c>
      <c r="X17" s="3" t="e">
        <f t="shared" si="15"/>
        <v>#VALUE!</v>
      </c>
      <c r="Y17" s="67" t="str">
        <f t="shared" si="16"/>
        <v>ERROR</v>
      </c>
      <c r="Z17" s="26" t="e">
        <f t="shared" si="17"/>
        <v>#VALUE!</v>
      </c>
      <c r="AA17" s="15"/>
      <c r="AB17" s="16"/>
    </row>
    <row r="18" spans="1:28" s="4" customFormat="1" x14ac:dyDescent="0.3">
      <c r="A18" s="11" t="s">
        <v>9</v>
      </c>
      <c r="B18" s="136"/>
      <c r="C18" s="136"/>
      <c r="D18" s="16"/>
      <c r="E18" s="21">
        <v>100</v>
      </c>
      <c r="F18" s="24"/>
      <c r="G18" s="3">
        <f t="shared" si="18"/>
        <v>0</v>
      </c>
      <c r="H18" s="3"/>
      <c r="I18" s="3" t="str">
        <f t="shared" si="0"/>
        <v>-</v>
      </c>
      <c r="J18" s="3">
        <f t="shared" si="1"/>
        <v>0</v>
      </c>
      <c r="K18" s="25">
        <f t="shared" si="2"/>
        <v>8.0000000000000002E-3</v>
      </c>
      <c r="L18" s="3" t="e">
        <f t="shared" si="3"/>
        <v>#VALUE!</v>
      </c>
      <c r="M18" s="67" t="str">
        <f t="shared" si="4"/>
        <v>ERROR</v>
      </c>
      <c r="N18" s="3" t="e">
        <f t="shared" si="5"/>
        <v>#VALUE!</v>
      </c>
      <c r="O18" s="67" t="str">
        <f t="shared" si="6"/>
        <v>ERROR</v>
      </c>
      <c r="P18" s="3" t="e">
        <f t="shared" si="7"/>
        <v>#VALUE!</v>
      </c>
      <c r="Q18" s="67" t="str">
        <f t="shared" si="8"/>
        <v>ERROR</v>
      </c>
      <c r="R18" s="3" t="e">
        <f t="shared" si="9"/>
        <v>#VALUE!</v>
      </c>
      <c r="S18" s="67" t="str">
        <f t="shared" si="10"/>
        <v>ERROR</v>
      </c>
      <c r="T18" s="3" t="e">
        <f t="shared" si="11"/>
        <v>#VALUE!</v>
      </c>
      <c r="U18" s="67" t="str">
        <f t="shared" si="12"/>
        <v>ERROR</v>
      </c>
      <c r="V18" s="3" t="e">
        <f t="shared" si="13"/>
        <v>#VALUE!</v>
      </c>
      <c r="W18" s="67" t="str">
        <f t="shared" si="14"/>
        <v>ERROR</v>
      </c>
      <c r="X18" s="3" t="e">
        <f t="shared" si="15"/>
        <v>#VALUE!</v>
      </c>
      <c r="Y18" s="67" t="str">
        <f t="shared" si="16"/>
        <v>ERROR</v>
      </c>
      <c r="Z18" s="26" t="e">
        <f t="shared" si="17"/>
        <v>#VALUE!</v>
      </c>
      <c r="AA18" s="15"/>
    </row>
    <row r="19" spans="1:28" s="4" customFormat="1" x14ac:dyDescent="0.3">
      <c r="A19" s="11" t="s">
        <v>10</v>
      </c>
      <c r="B19" s="136"/>
      <c r="C19" s="136"/>
      <c r="D19" s="16"/>
      <c r="E19" s="21">
        <v>100</v>
      </c>
      <c r="F19" s="24"/>
      <c r="G19" s="3">
        <f t="shared" si="18"/>
        <v>0</v>
      </c>
      <c r="H19" s="3"/>
      <c r="I19" s="3" t="str">
        <f t="shared" si="0"/>
        <v>-</v>
      </c>
      <c r="J19" s="3">
        <f t="shared" si="1"/>
        <v>0</v>
      </c>
      <c r="K19" s="25">
        <f t="shared" si="2"/>
        <v>8.0000000000000002E-3</v>
      </c>
      <c r="L19" s="3" t="e">
        <f t="shared" si="5"/>
        <v>#VALUE!</v>
      </c>
      <c r="M19" s="67" t="str">
        <f t="shared" si="4"/>
        <v>ERROR</v>
      </c>
      <c r="N19" s="3" t="e">
        <f t="shared" si="5"/>
        <v>#VALUE!</v>
      </c>
      <c r="O19" s="67" t="str">
        <f t="shared" si="6"/>
        <v>ERROR</v>
      </c>
      <c r="P19" s="3" t="e">
        <f t="shared" si="7"/>
        <v>#VALUE!</v>
      </c>
      <c r="Q19" s="67" t="str">
        <f t="shared" si="8"/>
        <v>ERROR</v>
      </c>
      <c r="R19" s="3" t="e">
        <f t="shared" si="9"/>
        <v>#VALUE!</v>
      </c>
      <c r="S19" s="67" t="str">
        <f t="shared" si="10"/>
        <v>ERROR</v>
      </c>
      <c r="T19" s="3" t="e">
        <f t="shared" si="11"/>
        <v>#VALUE!</v>
      </c>
      <c r="U19" s="67" t="str">
        <f t="shared" si="12"/>
        <v>ERROR</v>
      </c>
      <c r="V19" s="3" t="e">
        <f t="shared" si="13"/>
        <v>#VALUE!</v>
      </c>
      <c r="W19" s="67" t="str">
        <f t="shared" si="14"/>
        <v>ERROR</v>
      </c>
      <c r="X19" s="3" t="e">
        <f t="shared" si="15"/>
        <v>#VALUE!</v>
      </c>
      <c r="Y19" s="67" t="str">
        <f t="shared" si="16"/>
        <v>ERROR</v>
      </c>
      <c r="Z19" s="26" t="e">
        <f t="shared" si="17"/>
        <v>#VALUE!</v>
      </c>
      <c r="AA19" s="15"/>
    </row>
    <row r="20" spans="1:28" s="4" customFormat="1" x14ac:dyDescent="0.3">
      <c r="A20" s="11" t="s">
        <v>11</v>
      </c>
      <c r="B20" s="136"/>
      <c r="C20" s="136"/>
      <c r="D20" s="16"/>
      <c r="E20" s="21">
        <v>100</v>
      </c>
      <c r="F20" s="24"/>
      <c r="G20" s="3">
        <f t="shared" si="18"/>
        <v>0</v>
      </c>
      <c r="H20" s="3"/>
      <c r="I20" s="3" t="str">
        <f t="shared" si="0"/>
        <v>-</v>
      </c>
      <c r="J20" s="3">
        <f t="shared" ref="J20" si="19">ROUNDDOWN(G20*K20,2)*E20/100</f>
        <v>0</v>
      </c>
      <c r="K20" s="25">
        <f t="shared" si="2"/>
        <v>8.0000000000000002E-3</v>
      </c>
      <c r="L20" s="3" t="e">
        <f t="shared" si="5"/>
        <v>#VALUE!</v>
      </c>
      <c r="M20" s="67" t="str">
        <f t="shared" si="4"/>
        <v>ERROR</v>
      </c>
      <c r="N20" s="3" t="e">
        <f t="shared" si="5"/>
        <v>#VALUE!</v>
      </c>
      <c r="O20" s="67" t="str">
        <f t="shared" si="6"/>
        <v>ERROR</v>
      </c>
      <c r="P20" s="3" t="e">
        <f t="shared" si="7"/>
        <v>#VALUE!</v>
      </c>
      <c r="Q20" s="67" t="str">
        <f t="shared" si="8"/>
        <v>ERROR</v>
      </c>
      <c r="R20" s="3" t="e">
        <f t="shared" si="9"/>
        <v>#VALUE!</v>
      </c>
      <c r="S20" s="67" t="str">
        <f t="shared" si="10"/>
        <v>ERROR</v>
      </c>
      <c r="T20" s="3" t="e">
        <f t="shared" si="11"/>
        <v>#VALUE!</v>
      </c>
      <c r="U20" s="67" t="str">
        <f t="shared" si="12"/>
        <v>ERROR</v>
      </c>
      <c r="V20" s="3" t="e">
        <f t="shared" si="13"/>
        <v>#VALUE!</v>
      </c>
      <c r="W20" s="67" t="str">
        <f t="shared" si="14"/>
        <v>ERROR</v>
      </c>
      <c r="X20" s="3" t="e">
        <f t="shared" si="15"/>
        <v>#VALUE!</v>
      </c>
      <c r="Y20" s="67" t="str">
        <f t="shared" si="16"/>
        <v>ERROR</v>
      </c>
      <c r="Z20" s="26" t="e">
        <f t="shared" si="17"/>
        <v>#VALUE!</v>
      </c>
      <c r="AA20" s="15"/>
    </row>
    <row r="21" spans="1:28" ht="16.5" customHeight="1" thickBot="1" x14ac:dyDescent="0.35">
      <c r="A21" s="166" t="s">
        <v>47</v>
      </c>
      <c r="B21" s="167"/>
      <c r="C21" s="167"/>
      <c r="D21" s="167"/>
      <c r="E21" s="168"/>
      <c r="F21" s="51">
        <f>SUM(F13:F20)</f>
        <v>0</v>
      </c>
      <c r="G21" s="51">
        <f>SUM(G13:G20)</f>
        <v>0</v>
      </c>
      <c r="H21" s="51"/>
      <c r="I21" s="51"/>
      <c r="J21" s="52">
        <f>SUM(J13:J20)</f>
        <v>0</v>
      </c>
      <c r="K21" s="53"/>
      <c r="L21" s="51" t="e">
        <f>SUM(L13:L20)</f>
        <v>#VALUE!</v>
      </c>
      <c r="M21" s="51"/>
      <c r="N21" s="51" t="e">
        <f>SUM(N13:N20)</f>
        <v>#VALUE!</v>
      </c>
      <c r="O21" s="51"/>
      <c r="P21" s="51" t="e">
        <f>SUM(P13:P20)</f>
        <v>#VALUE!</v>
      </c>
      <c r="Q21" s="51"/>
      <c r="R21" s="51" t="e">
        <f>SUM(R13:R20)</f>
        <v>#VALUE!</v>
      </c>
      <c r="S21" s="51"/>
      <c r="T21" s="51" t="e">
        <f>SUM(T13:T20)</f>
        <v>#VALUE!</v>
      </c>
      <c r="U21" s="51"/>
      <c r="V21" s="51" t="e">
        <f>SUM(V13:V20)</f>
        <v>#VALUE!</v>
      </c>
      <c r="W21" s="51"/>
      <c r="X21" s="51" t="e">
        <f>SUM(X13:X20)</f>
        <v>#VALUE!</v>
      </c>
      <c r="Y21" s="51"/>
      <c r="Z21" s="51" t="e">
        <f>SUM(G21+J21+L21+N21+P21+R21+T21+V21+X21)</f>
        <v>#VALUE!</v>
      </c>
      <c r="AA21" s="54"/>
    </row>
    <row r="22" spans="1:28" s="4" customFormat="1" ht="8.25" customHeight="1" thickBot="1" x14ac:dyDescent="0.35">
      <c r="A22" s="5"/>
      <c r="B22" s="6"/>
      <c r="C22" s="6"/>
      <c r="D22" s="6"/>
      <c r="E22" s="6"/>
      <c r="F22" s="6"/>
      <c r="G22" s="8"/>
      <c r="H22" s="8"/>
      <c r="I22" s="8"/>
      <c r="J22" s="7"/>
      <c r="K22" s="1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9"/>
    </row>
    <row r="23" spans="1:28" s="4" customFormat="1" ht="19.5" customHeight="1" thickBot="1" x14ac:dyDescent="0.35">
      <c r="A23" s="169" t="s">
        <v>48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1"/>
    </row>
    <row r="24" spans="1:28" s="27" customFormat="1" ht="26.25" customHeight="1" x14ac:dyDescent="0.25">
      <c r="A24" s="10" t="s">
        <v>4</v>
      </c>
      <c r="B24" s="172" t="s">
        <v>44</v>
      </c>
      <c r="C24" s="172"/>
      <c r="D24" s="172"/>
      <c r="E24" s="172"/>
      <c r="F24" s="173"/>
      <c r="G24" s="173"/>
      <c r="H24" s="173"/>
      <c r="I24" s="173"/>
      <c r="J24" s="28" t="s">
        <v>5</v>
      </c>
      <c r="K24" s="174" t="s">
        <v>45</v>
      </c>
      <c r="L24" s="175"/>
      <c r="M24" s="175"/>
      <c r="N24" s="175"/>
      <c r="O24" s="175"/>
      <c r="P24" s="175"/>
      <c r="Q24" s="175"/>
      <c r="R24" s="176"/>
      <c r="S24" s="173"/>
      <c r="T24" s="173"/>
      <c r="U24" s="173"/>
      <c r="V24" s="173"/>
      <c r="W24" s="173"/>
      <c r="X24" s="173"/>
      <c r="Y24" s="173"/>
      <c r="Z24" s="173"/>
      <c r="AA24" s="177"/>
    </row>
    <row r="25" spans="1:28" s="4" customFormat="1" ht="16.5" customHeight="1" x14ac:dyDescent="0.3">
      <c r="A25" s="11" t="s">
        <v>6</v>
      </c>
      <c r="B25" s="141" t="s">
        <v>50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3"/>
    </row>
    <row r="26" spans="1:28" s="4" customFormat="1" ht="16.5" customHeight="1" x14ac:dyDescent="0.3">
      <c r="A26" s="144"/>
      <c r="B26" s="147" t="s">
        <v>25</v>
      </c>
      <c r="C26" s="148"/>
      <c r="D26" s="149" t="s">
        <v>26</v>
      </c>
      <c r="E26" s="149"/>
      <c r="F26" s="149"/>
      <c r="G26" s="149"/>
      <c r="H26" s="149"/>
      <c r="I26" s="149"/>
      <c r="J26" s="150" t="s">
        <v>49</v>
      </c>
      <c r="K26" s="151"/>
      <c r="L26" s="151"/>
      <c r="M26" s="151"/>
      <c r="N26" s="151"/>
      <c r="O26" s="151"/>
      <c r="P26" s="151"/>
      <c r="Q26" s="151"/>
      <c r="R26" s="152"/>
      <c r="S26" s="149" t="s">
        <v>31</v>
      </c>
      <c r="T26" s="149"/>
      <c r="U26" s="149"/>
      <c r="V26" s="149"/>
      <c r="W26" s="149"/>
      <c r="X26" s="149"/>
      <c r="Y26" s="149"/>
      <c r="Z26" s="149"/>
      <c r="AA26" s="156"/>
    </row>
    <row r="27" spans="1:28" s="4" customFormat="1" ht="22.5" customHeight="1" x14ac:dyDescent="0.3">
      <c r="A27" s="145"/>
      <c r="B27" s="147" t="s">
        <v>27</v>
      </c>
      <c r="C27" s="148"/>
      <c r="D27" s="149" t="s">
        <v>28</v>
      </c>
      <c r="E27" s="149"/>
      <c r="F27" s="149"/>
      <c r="G27" s="149"/>
      <c r="H27" s="149"/>
      <c r="I27" s="149"/>
      <c r="J27" s="153"/>
      <c r="K27" s="154"/>
      <c r="L27" s="154"/>
      <c r="M27" s="154"/>
      <c r="N27" s="154"/>
      <c r="O27" s="154"/>
      <c r="P27" s="154"/>
      <c r="Q27" s="154"/>
      <c r="R27" s="155"/>
      <c r="S27" s="149"/>
      <c r="T27" s="149"/>
      <c r="U27" s="149"/>
      <c r="V27" s="149"/>
      <c r="W27" s="149"/>
      <c r="X27" s="149"/>
      <c r="Y27" s="149"/>
      <c r="Z27" s="149"/>
      <c r="AA27" s="156"/>
    </row>
    <row r="28" spans="1:28" s="4" customFormat="1" ht="16.5" customHeight="1" thickBot="1" x14ac:dyDescent="0.35">
      <c r="A28" s="146"/>
      <c r="B28" s="157" t="s">
        <v>29</v>
      </c>
      <c r="C28" s="158"/>
      <c r="D28" s="159" t="s">
        <v>30</v>
      </c>
      <c r="E28" s="159"/>
      <c r="F28" s="159"/>
      <c r="G28" s="159"/>
      <c r="H28" s="159"/>
      <c r="I28" s="159"/>
      <c r="J28" s="157" t="s">
        <v>14</v>
      </c>
      <c r="K28" s="160"/>
      <c r="L28" s="160"/>
      <c r="M28" s="160"/>
      <c r="N28" s="160"/>
      <c r="O28" s="160"/>
      <c r="P28" s="160"/>
      <c r="Q28" s="160"/>
      <c r="R28" s="158"/>
      <c r="S28" s="159" t="s">
        <v>32</v>
      </c>
      <c r="T28" s="159"/>
      <c r="U28" s="159"/>
      <c r="V28" s="159"/>
      <c r="W28" s="159"/>
      <c r="X28" s="159"/>
      <c r="Y28" s="159"/>
      <c r="Z28" s="159"/>
      <c r="AA28" s="161"/>
    </row>
    <row r="29" spans="1:28" s="4" customFormat="1" ht="6.75" customHeight="1" thickBot="1" x14ac:dyDescent="0.35">
      <c r="A29" s="5"/>
      <c r="B29" s="6"/>
      <c r="C29" s="6"/>
      <c r="D29" s="6"/>
      <c r="E29" s="6"/>
      <c r="F29" s="6"/>
      <c r="G29" s="8"/>
      <c r="H29" s="8"/>
      <c r="I29" s="8"/>
      <c r="J29" s="7"/>
      <c r="K29" s="1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28" ht="12.75" customHeight="1" thickBot="1" x14ac:dyDescent="0.3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</row>
    <row r="31" spans="1:28" ht="15.6" x14ac:dyDescent="0.3">
      <c r="A31" s="162" t="s">
        <v>12</v>
      </c>
      <c r="B31" s="162"/>
      <c r="C31" s="64"/>
      <c r="D31" s="64"/>
      <c r="E31" s="12"/>
      <c r="F31" s="12"/>
      <c r="G31" s="12"/>
      <c r="H31" s="12"/>
      <c r="I31" s="12"/>
      <c r="J31" s="12"/>
      <c r="K31" s="19"/>
      <c r="L31" s="12"/>
      <c r="M31" s="12"/>
      <c r="N31" s="12"/>
      <c r="O31" s="163" t="s">
        <v>54</v>
      </c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5"/>
    </row>
    <row r="32" spans="1:28" ht="13.5" customHeight="1" x14ac:dyDescent="0.3">
      <c r="A32" s="139">
        <v>1</v>
      </c>
      <c r="B32" s="140" t="s">
        <v>65</v>
      </c>
      <c r="C32" s="140"/>
      <c r="D32" s="140"/>
      <c r="E32" s="140"/>
      <c r="F32" s="140"/>
      <c r="G32" s="140"/>
      <c r="H32" s="140"/>
      <c r="I32" s="140"/>
      <c r="J32" s="34"/>
      <c r="K32" s="34"/>
      <c r="L32" s="34"/>
      <c r="M32" s="34"/>
      <c r="N32" s="13"/>
      <c r="O32" s="30" t="s">
        <v>15</v>
      </c>
      <c r="P32" s="35"/>
      <c r="Q32" s="35"/>
      <c r="R32" s="36"/>
      <c r="S32" s="35"/>
      <c r="T32" s="35"/>
      <c r="U32" s="35"/>
      <c r="V32" s="35"/>
      <c r="W32" s="35"/>
      <c r="X32" s="35"/>
      <c r="Y32" s="35"/>
      <c r="Z32" s="35"/>
      <c r="AA32" s="37"/>
    </row>
    <row r="33" spans="1:27" x14ac:dyDescent="0.3">
      <c r="A33" s="139"/>
      <c r="B33" s="140"/>
      <c r="C33" s="140"/>
      <c r="D33" s="140"/>
      <c r="E33" s="140"/>
      <c r="F33" s="140"/>
      <c r="G33" s="140"/>
      <c r="H33" s="140"/>
      <c r="I33" s="140"/>
      <c r="J33" s="13"/>
      <c r="K33" s="20"/>
      <c r="L33" s="13"/>
      <c r="M33" s="13"/>
      <c r="N33" s="13"/>
      <c r="O33" s="30" t="s">
        <v>51</v>
      </c>
      <c r="P33" s="31"/>
      <c r="Q33" s="31"/>
      <c r="R33" s="31"/>
      <c r="S33" s="31"/>
      <c r="T33" s="31"/>
      <c r="U33" s="31"/>
      <c r="V33" s="32"/>
      <c r="W33" s="35"/>
      <c r="X33" s="35"/>
      <c r="Y33" s="35"/>
      <c r="Z33" s="35"/>
      <c r="AA33" s="37"/>
    </row>
    <row r="34" spans="1:27" x14ac:dyDescent="0.3">
      <c r="A34" s="14">
        <v>2</v>
      </c>
      <c r="B34" s="13" t="s">
        <v>64</v>
      </c>
      <c r="C34" s="13"/>
      <c r="D34" s="13"/>
      <c r="O34" s="30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8"/>
    </row>
    <row r="35" spans="1:27" x14ac:dyDescent="0.3">
      <c r="A35" s="14">
        <v>3</v>
      </c>
      <c r="B35" s="43" t="s">
        <v>73</v>
      </c>
      <c r="C35" s="13"/>
      <c r="D35" s="13"/>
      <c r="O35" s="41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8"/>
    </row>
    <row r="36" spans="1:27" x14ac:dyDescent="0.3">
      <c r="A36" s="14">
        <v>4</v>
      </c>
      <c r="B36" s="13" t="s">
        <v>13</v>
      </c>
      <c r="O36" s="30" t="s">
        <v>52</v>
      </c>
      <c r="P36" s="31"/>
      <c r="Q36" s="31"/>
      <c r="R36" s="31"/>
      <c r="S36" s="31"/>
      <c r="T36" s="31"/>
      <c r="U36" s="31"/>
      <c r="V36" s="32"/>
      <c r="W36" s="36"/>
      <c r="X36" s="36"/>
      <c r="Y36" s="36"/>
      <c r="Z36" s="36"/>
      <c r="AA36" s="38"/>
    </row>
    <row r="37" spans="1:27" ht="14.4" thickBot="1" x14ac:dyDescent="0.35">
      <c r="A37" s="14">
        <v>5</v>
      </c>
      <c r="B37" s="13" t="s">
        <v>72</v>
      </c>
      <c r="O37" s="33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40"/>
    </row>
  </sheetData>
  <mergeCells count="56">
    <mergeCell ref="A32:A33"/>
    <mergeCell ref="B32:I33"/>
    <mergeCell ref="B25:AA25"/>
    <mergeCell ref="A26:A28"/>
    <mergeCell ref="B26:C26"/>
    <mergeCell ref="D26:I26"/>
    <mergeCell ref="J26:R27"/>
    <mergeCell ref="S26:AA27"/>
    <mergeCell ref="B27:C27"/>
    <mergeCell ref="D27:I27"/>
    <mergeCell ref="B28:C28"/>
    <mergeCell ref="D28:I28"/>
    <mergeCell ref="J28:R28"/>
    <mergeCell ref="S28:AA28"/>
    <mergeCell ref="B24:E24"/>
    <mergeCell ref="F24:I24"/>
    <mergeCell ref="K24:R24"/>
    <mergeCell ref="S24:AA24"/>
    <mergeCell ref="A31:B31"/>
    <mergeCell ref="O31:AA31"/>
    <mergeCell ref="B17:C17"/>
    <mergeCell ref="B19:C19"/>
    <mergeCell ref="B20:C20"/>
    <mergeCell ref="A21:E21"/>
    <mergeCell ref="A23:AA23"/>
    <mergeCell ref="J9:Y10"/>
    <mergeCell ref="B18:C18"/>
    <mergeCell ref="Z9:Z11"/>
    <mergeCell ref="AA9:AA11"/>
    <mergeCell ref="J11:K11"/>
    <mergeCell ref="L11:M11"/>
    <mergeCell ref="N11:O11"/>
    <mergeCell ref="P11:Q11"/>
    <mergeCell ref="R11:S11"/>
    <mergeCell ref="T11:U11"/>
    <mergeCell ref="V11:W11"/>
    <mergeCell ref="X11:Y11"/>
    <mergeCell ref="B13:C13"/>
    <mergeCell ref="B14:C14"/>
    <mergeCell ref="B15:C15"/>
    <mergeCell ref="B16:C16"/>
    <mergeCell ref="A9:A11"/>
    <mergeCell ref="B9:C11"/>
    <mergeCell ref="D9:D11"/>
    <mergeCell ref="E9:E11"/>
    <mergeCell ref="F9:H10"/>
    <mergeCell ref="A1:C2"/>
    <mergeCell ref="D1:AA2"/>
    <mergeCell ref="A4:C4"/>
    <mergeCell ref="D4:L4"/>
    <mergeCell ref="M4:AA7"/>
    <mergeCell ref="A5:C5"/>
    <mergeCell ref="D5:L5"/>
    <mergeCell ref="A6:C6"/>
    <mergeCell ref="D6:L6"/>
    <mergeCell ref="A7:C7"/>
  </mergeCells>
  <conditionalFormatting sqref="G13:G20">
    <cfRule type="cellIs" dxfId="1" priority="12" stopIfTrue="1" operator="lessThan">
      <formula>155</formula>
    </cfRule>
  </conditionalFormatting>
  <conditionalFormatting sqref="G13:G20">
    <cfRule type="cellIs" dxfId="0" priority="11" stopIfTrue="1" operator="lessThan">
      <formula>155.01</formula>
    </cfRule>
  </conditionalFormatting>
  <dataValidations count="1">
    <dataValidation type="list" allowBlank="1" showInputMessage="1" showErrorMessage="1" sqref="D13:D20">
      <formula1>$AB$13:$AB$17</formula1>
    </dataValidation>
  </dataValidations>
  <pageMargins left="0.74803149606299213" right="0.35433070866141736" top="0.70866141732283472" bottom="0.98425196850393704" header="0.51181102362204722" footer="0.51181102362204722"/>
  <pageSetup paperSize="256" scale="58" fitToHeight="0" pageOrder="overThenDown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8"/>
  <sheetViews>
    <sheetView view="pageBreakPreview" zoomScale="80" zoomScaleNormal="100" zoomScaleSheetLayoutView="80" workbookViewId="0">
      <selection activeCell="B18" sqref="B18:C18"/>
    </sheetView>
  </sheetViews>
  <sheetFormatPr defaultRowHeight="13.2" x14ac:dyDescent="0.25"/>
  <cols>
    <col min="1" max="1" width="4.6640625" customWidth="1"/>
  </cols>
  <sheetData>
    <row r="1" spans="1:13" ht="18.600000000000001" thickBot="1" x14ac:dyDescent="0.4">
      <c r="A1" s="212"/>
      <c r="B1" s="213"/>
      <c r="C1" s="213"/>
      <c r="D1" s="214"/>
      <c r="E1" s="215" t="s">
        <v>75</v>
      </c>
      <c r="F1" s="216"/>
      <c r="G1" s="216"/>
      <c r="H1" s="216"/>
      <c r="I1" s="216"/>
      <c r="J1" s="216"/>
      <c r="K1" s="216"/>
      <c r="L1" s="216"/>
      <c r="M1" s="216"/>
    </row>
    <row r="2" spans="1:13" ht="18" thickBot="1" x14ac:dyDescent="0.3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16.2" thickBot="1" x14ac:dyDescent="0.35">
      <c r="A3" s="217" t="s">
        <v>76</v>
      </c>
      <c r="B3" s="218"/>
      <c r="C3" s="218"/>
      <c r="D3" s="219"/>
      <c r="E3" s="211"/>
      <c r="F3" s="211"/>
      <c r="G3" s="211"/>
      <c r="H3" s="211"/>
      <c r="I3" s="211"/>
      <c r="J3" s="211"/>
      <c r="K3" s="211"/>
      <c r="L3" s="211"/>
      <c r="M3" s="211"/>
    </row>
    <row r="4" spans="1:13" ht="16.2" thickBot="1" x14ac:dyDescent="0.35">
      <c r="A4" s="208" t="s">
        <v>69</v>
      </c>
      <c r="B4" s="209"/>
      <c r="C4" s="209"/>
      <c r="D4" s="210"/>
      <c r="E4" s="211"/>
      <c r="F4" s="211"/>
      <c r="G4" s="211"/>
      <c r="H4" s="211"/>
      <c r="I4" s="211"/>
      <c r="J4" s="211"/>
      <c r="K4" s="211"/>
      <c r="L4" s="211"/>
      <c r="M4" s="211"/>
    </row>
    <row r="5" spans="1:13" ht="16.2" thickBot="1" x14ac:dyDescent="0.35">
      <c r="A5" s="208" t="s">
        <v>37</v>
      </c>
      <c r="B5" s="209"/>
      <c r="C5" s="209"/>
      <c r="D5" s="210"/>
      <c r="E5" s="211"/>
      <c r="F5" s="211"/>
      <c r="G5" s="211"/>
      <c r="H5" s="211"/>
      <c r="I5" s="211"/>
      <c r="J5" s="211"/>
      <c r="K5" s="211"/>
      <c r="L5" s="211"/>
      <c r="M5" s="211"/>
    </row>
    <row r="6" spans="1:13" ht="18" x14ac:dyDescent="0.35">
      <c r="A6" s="201" t="s">
        <v>77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</row>
    <row r="7" spans="1:13" ht="82.8" x14ac:dyDescent="0.25">
      <c r="A7" s="200" t="s">
        <v>0</v>
      </c>
      <c r="B7" s="202" t="s">
        <v>78</v>
      </c>
      <c r="C7" s="203"/>
      <c r="D7" s="69" t="s">
        <v>1</v>
      </c>
      <c r="E7" s="200" t="s">
        <v>79</v>
      </c>
      <c r="F7" s="200"/>
      <c r="G7" s="200"/>
      <c r="H7" s="200"/>
      <c r="I7" s="200"/>
      <c r="J7" s="200"/>
      <c r="K7" s="200"/>
      <c r="L7" s="200"/>
      <c r="M7" s="200" t="s">
        <v>80</v>
      </c>
    </row>
    <row r="8" spans="1:13" ht="13.8" x14ac:dyDescent="0.25">
      <c r="A8" s="200"/>
      <c r="B8" s="204"/>
      <c r="C8" s="205"/>
      <c r="D8" s="69">
        <v>637027</v>
      </c>
      <c r="E8" s="200" t="s">
        <v>81</v>
      </c>
      <c r="F8" s="200" t="s">
        <v>82</v>
      </c>
      <c r="G8" s="200" t="s">
        <v>83</v>
      </c>
      <c r="H8" s="200" t="s">
        <v>84</v>
      </c>
      <c r="I8" s="200" t="s">
        <v>85</v>
      </c>
      <c r="J8" s="200" t="s">
        <v>86</v>
      </c>
      <c r="K8" s="200" t="s">
        <v>87</v>
      </c>
      <c r="L8" s="200" t="s">
        <v>88</v>
      </c>
      <c r="M8" s="200"/>
    </row>
    <row r="9" spans="1:13" ht="13.8" x14ac:dyDescent="0.25">
      <c r="A9" s="200"/>
      <c r="B9" s="206"/>
      <c r="C9" s="207"/>
      <c r="D9" s="69"/>
      <c r="E9" s="200"/>
      <c r="F9" s="200"/>
      <c r="G9" s="200"/>
      <c r="H9" s="200"/>
      <c r="I9" s="200"/>
      <c r="J9" s="200"/>
      <c r="K9" s="200"/>
      <c r="L9" s="200"/>
      <c r="M9" s="200"/>
    </row>
    <row r="10" spans="1:13" ht="13.8" x14ac:dyDescent="0.25">
      <c r="A10" s="70"/>
      <c r="B10" s="220" t="str">
        <f>'Nov MRR'!D7</f>
        <v>November/ 2016 MRR</v>
      </c>
      <c r="C10" s="221"/>
      <c r="D10" s="71">
        <f>'Nov MRR'!G21</f>
        <v>0</v>
      </c>
      <c r="E10" s="71" t="e">
        <f>'Nov MRR'!R21</f>
        <v>#VALUE!</v>
      </c>
      <c r="F10" s="71" t="e">
        <f>'Nov MRR'!T21</f>
        <v>#VALUE!</v>
      </c>
      <c r="G10" s="71" t="e">
        <f>'Nov MRR'!V21</f>
        <v>#VALUE!</v>
      </c>
      <c r="H10" s="71" t="e">
        <f>'Nov MRR'!L21</f>
        <v>#VALUE!</v>
      </c>
      <c r="I10" s="71">
        <f>'Nov MRR'!J21</f>
        <v>0</v>
      </c>
      <c r="J10" s="71" t="e">
        <f>'Nov MRR'!P21</f>
        <v>#VALUE!</v>
      </c>
      <c r="K10" s="71" t="e">
        <f>'Nov MRR'!X21</f>
        <v>#VALUE!</v>
      </c>
      <c r="L10" s="71" t="e">
        <f>'Nov MRR'!N21</f>
        <v>#VALUE!</v>
      </c>
      <c r="M10" s="72" t="e">
        <f>SUM(D10:L10)</f>
        <v>#VALUE!</v>
      </c>
    </row>
    <row r="11" spans="1:13" ht="14.4" x14ac:dyDescent="0.25">
      <c r="A11" s="70"/>
      <c r="B11" s="188"/>
      <c r="C11" s="189"/>
      <c r="D11" s="71"/>
      <c r="E11" s="71"/>
      <c r="F11" s="71"/>
      <c r="G11" s="71"/>
      <c r="H11" s="71"/>
      <c r="I11" s="71"/>
      <c r="J11" s="71"/>
      <c r="K11" s="71"/>
      <c r="L11" s="71"/>
      <c r="M11" s="72">
        <f>SUM(D11:L11)</f>
        <v>0</v>
      </c>
    </row>
    <row r="12" spans="1:13" ht="22.5" customHeight="1" thickBot="1" x14ac:dyDescent="0.3">
      <c r="A12" s="190" t="s">
        <v>89</v>
      </c>
      <c r="B12" s="191"/>
      <c r="C12" s="191"/>
      <c r="D12" s="73">
        <f>SUM(D10:D11)</f>
        <v>0</v>
      </c>
      <c r="E12" s="73" t="e">
        <f t="shared" ref="E12:M12" si="0">SUM(E10:E11)</f>
        <v>#VALUE!</v>
      </c>
      <c r="F12" s="73" t="e">
        <f t="shared" si="0"/>
        <v>#VALUE!</v>
      </c>
      <c r="G12" s="73" t="e">
        <f t="shared" si="0"/>
        <v>#VALUE!</v>
      </c>
      <c r="H12" s="73" t="e">
        <f t="shared" si="0"/>
        <v>#VALUE!</v>
      </c>
      <c r="I12" s="73">
        <f t="shared" si="0"/>
        <v>0</v>
      </c>
      <c r="J12" s="73" t="e">
        <f t="shared" si="0"/>
        <v>#VALUE!</v>
      </c>
      <c r="K12" s="73" t="e">
        <f t="shared" si="0"/>
        <v>#VALUE!</v>
      </c>
      <c r="L12" s="73" t="e">
        <f t="shared" si="0"/>
        <v>#VALUE!</v>
      </c>
      <c r="M12" s="73" t="e">
        <f t="shared" si="0"/>
        <v>#VALUE!</v>
      </c>
    </row>
    <row r="13" spans="1:13" ht="18" x14ac:dyDescent="0.35">
      <c r="A13" s="201" t="s">
        <v>90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</row>
    <row r="14" spans="1:13" ht="82.8" x14ac:dyDescent="0.25">
      <c r="A14" s="200" t="s">
        <v>0</v>
      </c>
      <c r="B14" s="202" t="s">
        <v>78</v>
      </c>
      <c r="C14" s="203"/>
      <c r="D14" s="69" t="s">
        <v>1</v>
      </c>
      <c r="E14" s="200" t="s">
        <v>79</v>
      </c>
      <c r="F14" s="200"/>
      <c r="G14" s="200"/>
      <c r="H14" s="200"/>
      <c r="I14" s="200"/>
      <c r="J14" s="200"/>
      <c r="K14" s="200"/>
      <c r="L14" s="200"/>
      <c r="M14" s="200" t="s">
        <v>80</v>
      </c>
    </row>
    <row r="15" spans="1:13" ht="13.8" x14ac:dyDescent="0.25">
      <c r="A15" s="200"/>
      <c r="B15" s="204"/>
      <c r="C15" s="205"/>
      <c r="D15" s="69">
        <v>637027</v>
      </c>
      <c r="E15" s="200" t="s">
        <v>81</v>
      </c>
      <c r="F15" s="200" t="s">
        <v>82</v>
      </c>
      <c r="G15" s="200" t="s">
        <v>83</v>
      </c>
      <c r="H15" s="200" t="s">
        <v>84</v>
      </c>
      <c r="I15" s="200" t="s">
        <v>85</v>
      </c>
      <c r="J15" s="200" t="s">
        <v>86</v>
      </c>
      <c r="K15" s="200" t="s">
        <v>87</v>
      </c>
      <c r="L15" s="200" t="s">
        <v>88</v>
      </c>
      <c r="M15" s="200"/>
    </row>
    <row r="16" spans="1:13" ht="13.8" x14ac:dyDescent="0.25">
      <c r="A16" s="200"/>
      <c r="B16" s="206"/>
      <c r="C16" s="207"/>
      <c r="D16" s="69"/>
      <c r="E16" s="200"/>
      <c r="F16" s="200"/>
      <c r="G16" s="200"/>
      <c r="H16" s="200"/>
      <c r="I16" s="200"/>
      <c r="J16" s="200"/>
      <c r="K16" s="200"/>
      <c r="L16" s="200"/>
      <c r="M16" s="200"/>
    </row>
    <row r="17" spans="1:13" ht="13.8" x14ac:dyDescent="0.25">
      <c r="A17" s="70"/>
      <c r="B17" s="220" t="str">
        <f>'Nov VRR'!D7</f>
        <v>November/ 2016 VRR</v>
      </c>
      <c r="C17" s="221"/>
      <c r="D17" s="71">
        <f>'Nov VRR'!G21</f>
        <v>0</v>
      </c>
      <c r="E17" s="71" t="e">
        <f>'Nov VRR'!R21</f>
        <v>#VALUE!</v>
      </c>
      <c r="F17" s="71" t="e">
        <f>'Nov VRR'!T21</f>
        <v>#VALUE!</v>
      </c>
      <c r="G17" s="71" t="e">
        <f>'Nov VRR'!V21</f>
        <v>#VALUE!</v>
      </c>
      <c r="H17" s="71" t="e">
        <f>'Nov VRR'!L21</f>
        <v>#VALUE!</v>
      </c>
      <c r="I17" s="71">
        <f>'Nov VRR'!J21</f>
        <v>0</v>
      </c>
      <c r="J17" s="71" t="e">
        <f>'Nov VRR'!P21</f>
        <v>#VALUE!</v>
      </c>
      <c r="K17" s="71" t="e">
        <f>'Nov VRR'!X21</f>
        <v>#VALUE!</v>
      </c>
      <c r="L17" s="71" t="e">
        <f>'Nov VRR'!N21</f>
        <v>#VALUE!</v>
      </c>
      <c r="M17" s="72" t="e">
        <f>SUM(D17:L17)</f>
        <v>#VALUE!</v>
      </c>
    </row>
    <row r="18" spans="1:13" ht="14.4" x14ac:dyDescent="0.25">
      <c r="A18" s="70"/>
      <c r="B18" s="220"/>
      <c r="C18" s="225"/>
      <c r="D18" s="71"/>
      <c r="E18" s="71"/>
      <c r="F18" s="71"/>
      <c r="G18" s="71"/>
      <c r="H18" s="71"/>
      <c r="I18" s="71"/>
      <c r="J18" s="71"/>
      <c r="K18" s="71"/>
      <c r="L18" s="71"/>
      <c r="M18" s="72">
        <f>SUM(D18:L18)</f>
        <v>0</v>
      </c>
    </row>
    <row r="19" spans="1:13" ht="21" customHeight="1" x14ac:dyDescent="0.25">
      <c r="A19" s="190" t="s">
        <v>89</v>
      </c>
      <c r="B19" s="191"/>
      <c r="C19" s="191"/>
      <c r="D19" s="73">
        <f t="shared" ref="D19:M19" si="1">SUM(D17:D18)</f>
        <v>0</v>
      </c>
      <c r="E19" s="73" t="e">
        <f t="shared" si="1"/>
        <v>#VALUE!</v>
      </c>
      <c r="F19" s="73" t="e">
        <f t="shared" si="1"/>
        <v>#VALUE!</v>
      </c>
      <c r="G19" s="73" t="e">
        <f t="shared" si="1"/>
        <v>#VALUE!</v>
      </c>
      <c r="H19" s="73" t="e">
        <f t="shared" si="1"/>
        <v>#VALUE!</v>
      </c>
      <c r="I19" s="73">
        <f t="shared" si="1"/>
        <v>0</v>
      </c>
      <c r="J19" s="73" t="e">
        <f t="shared" si="1"/>
        <v>#VALUE!</v>
      </c>
      <c r="K19" s="73" t="e">
        <f t="shared" si="1"/>
        <v>#VALUE!</v>
      </c>
      <c r="L19" s="73" t="e">
        <f t="shared" si="1"/>
        <v>#VALUE!</v>
      </c>
      <c r="M19" s="73" t="e">
        <f t="shared" si="1"/>
        <v>#VALUE!</v>
      </c>
    </row>
    <row r="20" spans="1:13" ht="15" thickBot="1" x14ac:dyDescent="0.35">
      <c r="A20" s="74"/>
      <c r="B20" s="75"/>
      <c r="C20" s="75"/>
      <c r="D20" s="76"/>
      <c r="E20" s="76"/>
      <c r="F20" s="76"/>
      <c r="G20" s="76"/>
      <c r="H20" s="76"/>
      <c r="I20" s="76"/>
      <c r="J20" s="76"/>
      <c r="K20" s="76"/>
      <c r="L20" s="76"/>
      <c r="M20" s="76"/>
    </row>
    <row r="21" spans="1:13" ht="15" thickBot="1" x14ac:dyDescent="0.35">
      <c r="A21" s="192" t="s">
        <v>12</v>
      </c>
      <c r="B21" s="192"/>
      <c r="C21" s="193"/>
      <c r="D21" s="193"/>
      <c r="E21" s="193"/>
      <c r="F21" s="194" t="s">
        <v>91</v>
      </c>
      <c r="G21" s="195"/>
      <c r="H21" s="195"/>
      <c r="I21" s="195"/>
      <c r="J21" s="195"/>
      <c r="K21" s="195"/>
      <c r="L21" s="195"/>
      <c r="M21" s="196"/>
    </row>
    <row r="22" spans="1:13" ht="34.5" customHeight="1" x14ac:dyDescent="0.3">
      <c r="A22" s="77">
        <v>1</v>
      </c>
      <c r="B22" s="182" t="s">
        <v>92</v>
      </c>
      <c r="C22" s="182"/>
      <c r="D22" s="182"/>
      <c r="E22" s="183"/>
      <c r="F22" s="197" t="s">
        <v>93</v>
      </c>
      <c r="G22" s="198"/>
      <c r="H22" s="198"/>
      <c r="I22" s="198"/>
      <c r="J22" s="198"/>
      <c r="K22" s="198"/>
      <c r="L22" s="198"/>
      <c r="M22" s="199"/>
    </row>
    <row r="23" spans="1:13" ht="13.8" x14ac:dyDescent="0.3">
      <c r="A23" s="77"/>
      <c r="B23" s="184"/>
      <c r="C23" s="184"/>
      <c r="D23" s="184"/>
      <c r="E23" s="185"/>
      <c r="F23" s="179" t="s">
        <v>95</v>
      </c>
      <c r="G23" s="180"/>
      <c r="H23" s="180"/>
      <c r="I23" s="180"/>
      <c r="J23" s="180"/>
      <c r="K23" s="180"/>
      <c r="L23" s="180"/>
      <c r="M23" s="181"/>
    </row>
    <row r="24" spans="1:13" ht="14.4" x14ac:dyDescent="0.3">
      <c r="A24" s="75"/>
      <c r="B24" s="184"/>
      <c r="C24" s="184"/>
      <c r="D24" s="184"/>
      <c r="E24" s="185"/>
      <c r="F24" s="179"/>
      <c r="G24" s="180"/>
      <c r="H24" s="180"/>
      <c r="I24" s="180"/>
      <c r="J24" s="180"/>
      <c r="K24" s="180"/>
      <c r="L24" s="180"/>
      <c r="M24" s="181"/>
    </row>
    <row r="25" spans="1:13" ht="14.4" x14ac:dyDescent="0.3">
      <c r="A25" s="75"/>
      <c r="B25" s="184"/>
      <c r="C25" s="184"/>
      <c r="D25" s="184"/>
      <c r="E25" s="185"/>
      <c r="F25" s="179"/>
      <c r="G25" s="180"/>
      <c r="H25" s="180"/>
      <c r="I25" s="180"/>
      <c r="J25" s="180"/>
      <c r="K25" s="180"/>
      <c r="L25" s="180"/>
      <c r="M25" s="181"/>
    </row>
    <row r="26" spans="1:13" ht="15.6" x14ac:dyDescent="0.3">
      <c r="A26" s="77">
        <v>2</v>
      </c>
      <c r="B26" s="182" t="s">
        <v>94</v>
      </c>
      <c r="C26" s="186"/>
      <c r="D26" s="186"/>
      <c r="E26" s="187"/>
      <c r="F26" s="179" t="s">
        <v>96</v>
      </c>
      <c r="G26" s="180"/>
      <c r="H26" s="180"/>
      <c r="I26" s="180"/>
      <c r="J26" s="180"/>
      <c r="K26" s="180"/>
      <c r="L26" s="180"/>
      <c r="M26" s="181"/>
    </row>
    <row r="27" spans="1:13" ht="14.4" x14ac:dyDescent="0.3">
      <c r="A27" s="75"/>
      <c r="B27" s="186"/>
      <c r="C27" s="186"/>
      <c r="D27" s="186"/>
      <c r="E27" s="187"/>
      <c r="F27" s="179"/>
      <c r="G27" s="180"/>
      <c r="H27" s="180"/>
      <c r="I27" s="180"/>
      <c r="J27" s="180"/>
      <c r="K27" s="180"/>
      <c r="L27" s="180"/>
      <c r="M27" s="181"/>
    </row>
    <row r="28" spans="1:13" ht="15" thickBot="1" x14ac:dyDescent="0.35">
      <c r="A28" s="75"/>
      <c r="B28" s="75"/>
      <c r="C28" s="78"/>
      <c r="D28" s="78"/>
      <c r="E28" s="78"/>
      <c r="F28" s="79"/>
      <c r="G28" s="80"/>
      <c r="H28" s="80"/>
      <c r="I28" s="80"/>
      <c r="J28" s="80"/>
      <c r="K28" s="80"/>
      <c r="L28" s="80"/>
      <c r="M28" s="81"/>
    </row>
  </sheetData>
  <mergeCells count="50">
    <mergeCell ref="A1:D1"/>
    <mergeCell ref="E1:M1"/>
    <mergeCell ref="A3:D3"/>
    <mergeCell ref="E3:M3"/>
    <mergeCell ref="A4:D4"/>
    <mergeCell ref="E4:M4"/>
    <mergeCell ref="B10:C10"/>
    <mergeCell ref="A5:D5"/>
    <mergeCell ref="E5:M5"/>
    <mergeCell ref="A6:M6"/>
    <mergeCell ref="A7:A9"/>
    <mergeCell ref="B7:C9"/>
    <mergeCell ref="E7:L7"/>
    <mergeCell ref="M7:M9"/>
    <mergeCell ref="E8:E9"/>
    <mergeCell ref="F8:F9"/>
    <mergeCell ref="G8:G9"/>
    <mergeCell ref="H8:H9"/>
    <mergeCell ref="I8:I9"/>
    <mergeCell ref="J8:J9"/>
    <mergeCell ref="K8:K9"/>
    <mergeCell ref="L8:L9"/>
    <mergeCell ref="B17:C17"/>
    <mergeCell ref="B11:C11"/>
    <mergeCell ref="A12:C12"/>
    <mergeCell ref="A13:M13"/>
    <mergeCell ref="A14:A16"/>
    <mergeCell ref="B14:C16"/>
    <mergeCell ref="E14:L14"/>
    <mergeCell ref="M14:M16"/>
    <mergeCell ref="E15:E16"/>
    <mergeCell ref="F15:F16"/>
    <mergeCell ref="G15:G16"/>
    <mergeCell ref="F21:M21"/>
    <mergeCell ref="F22:M22"/>
    <mergeCell ref="H15:H16"/>
    <mergeCell ref="I15:I16"/>
    <mergeCell ref="J15:J16"/>
    <mergeCell ref="K15:K16"/>
    <mergeCell ref="L15:L16"/>
    <mergeCell ref="B22:E25"/>
    <mergeCell ref="B26:E27"/>
    <mergeCell ref="B18:C18"/>
    <mergeCell ref="A19:C19"/>
    <mergeCell ref="A21:E21"/>
    <mergeCell ref="F23:M23"/>
    <mergeCell ref="F24:M24"/>
    <mergeCell ref="F25:M25"/>
    <mergeCell ref="F26:M26"/>
    <mergeCell ref="F27:M27"/>
  </mergeCells>
  <pageMargins left="0.7" right="0.7" top="0.75" bottom="0.75" header="0.3" footer="0.3"/>
  <pageSetup paperSize="9" scale="7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Nov MRR</vt:lpstr>
      <vt:lpstr>Nov VRR</vt:lpstr>
      <vt:lpstr>sumar</vt:lpstr>
      <vt:lpstr>'Nov MRR'!Názvy_tlače</vt:lpstr>
      <vt:lpstr>'Nov VRR'!Názvy_tlače</vt:lpstr>
      <vt:lpstr>'Nov MRR'!Oblasť_tlače</vt:lpstr>
      <vt:lpstr>'Nov VRR'!Oblasť_tlače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Oktavec Jerguš</cp:lastModifiedBy>
  <cp:lastPrinted>2014-10-17T11:12:25Z</cp:lastPrinted>
  <dcterms:created xsi:type="dcterms:W3CDTF">1996-10-14T23:33:28Z</dcterms:created>
  <dcterms:modified xsi:type="dcterms:W3CDTF">2017-03-24T10:38:03Z</dcterms:modified>
</cp:coreProperties>
</file>