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1475"/>
  </bookViews>
  <sheets>
    <sheet name="Príloha č.1" sheetId="6" r:id="rId1"/>
    <sheet name="Príloha č.2" sheetId="2" r:id="rId2"/>
    <sheet name="Príloha č.5a" sheetId="11" r:id="rId3"/>
    <sheet name="Príloha č.3" sheetId="10" r:id="rId4"/>
    <sheet name="Príloha č.4" sheetId="1" r:id="rId5"/>
    <sheet name="Príloha č. 5b" sheetId="13" r:id="rId6"/>
    <sheet name="Príloha č.8" sheetId="12" r:id="rId7"/>
    <sheet name="Príloha č.9" sheetId="4" r:id="rId8"/>
    <sheet name="Príloha č. 10" sheetId="5" r:id="rId9"/>
    <sheet name="Celkom 2 kolo" sheetId="9" state="hidden" r:id="rId10"/>
  </sheets>
  <definedNames>
    <definedName name="_xlnm._FilterDatabase" localSheetId="9" hidden="1">'Celkom 2 kolo'!$A$1:$AD$75</definedName>
    <definedName name="_xlnm._FilterDatabase" localSheetId="0" hidden="1">'Príloha č.1'!$A$3:$J$3</definedName>
    <definedName name="_xlnm._FilterDatabase" localSheetId="1" hidden="1">'Príloha č.2'!$A$3:$I$59</definedName>
    <definedName name="_xlnm._FilterDatabase" localSheetId="3">'Príloha č.3'!$A$3:$I$8</definedName>
    <definedName name="_xlnm._FilterDatabase" localSheetId="4" hidden="1">'Príloha č.4'!$A$3:$I$53</definedName>
    <definedName name="_xlnm._FilterDatabase" localSheetId="2" hidden="1">'Príloha č.5a'!$A$3:$J$3</definedName>
    <definedName name="_xlnm._FilterDatabase" localSheetId="6" hidden="1">'Príloha č.8'!$A$3:$J$3</definedName>
    <definedName name="_xlnm._FilterDatabase" localSheetId="7" hidden="1">'Príloha č.9'!$A$3:$J$52</definedName>
    <definedName name="_xlnm.Print_Area" localSheetId="8">'Príloha č. 10'!$A$1:$B$29</definedName>
    <definedName name="_xlnm.Print_Area" localSheetId="5">'Príloha č. 5b'!$A$1:$I$5</definedName>
    <definedName name="_xlnm.Print_Area" localSheetId="0">'Príloha č.1'!$A$1:$J$14</definedName>
    <definedName name="_xlnm.Print_Area" localSheetId="1">'Príloha č.2'!$A$1:$I$59</definedName>
    <definedName name="_xlnm.Print_Area" localSheetId="3">'Príloha č.3'!$A$1:$I$9</definedName>
    <definedName name="_xlnm.Print_Area" localSheetId="4">'Príloha č.4'!$A$1:$I$53</definedName>
    <definedName name="_xlnm.Print_Area" localSheetId="2">'Príloha č.5a'!$A$1:$I$17</definedName>
    <definedName name="_xlnm.Print_Area" localSheetId="6">'Príloha č.8'!$A$1:$I$5</definedName>
    <definedName name="_xlnm.Print_Area" localSheetId="7">'Príloha č.9'!$A$1:$J$52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9" l="1"/>
  <c r="H11" i="13" l="1"/>
  <c r="H56" i="2" l="1"/>
  <c r="H40" i="2"/>
  <c r="H2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7" i="2"/>
  <c r="H58" i="2"/>
  <c r="H4" i="2"/>
  <c r="F69" i="9" l="1"/>
  <c r="F68" i="9"/>
  <c r="F65" i="9"/>
  <c r="F61" i="9"/>
  <c r="F50" i="9"/>
  <c r="F47" i="9"/>
  <c r="F41" i="9"/>
  <c r="F39" i="9"/>
  <c r="F36" i="9"/>
  <c r="F32" i="9"/>
  <c r="F15" i="9"/>
  <c r="F13" i="9"/>
  <c r="F11" i="9"/>
  <c r="F9" i="9"/>
  <c r="F3" i="9"/>
  <c r="F4" i="9"/>
  <c r="F5" i="9"/>
  <c r="F6" i="9"/>
  <c r="F7" i="9"/>
  <c r="F8" i="9"/>
  <c r="F10" i="9"/>
  <c r="F12" i="9"/>
  <c r="F14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3" i="9"/>
  <c r="F34" i="9"/>
  <c r="F35" i="9"/>
  <c r="F37" i="9"/>
  <c r="F38" i="9"/>
  <c r="F40" i="9"/>
  <c r="F42" i="9"/>
  <c r="F43" i="9"/>
  <c r="F44" i="9"/>
  <c r="F45" i="9"/>
  <c r="F46" i="9"/>
  <c r="F48" i="9"/>
  <c r="F49" i="9"/>
  <c r="F51" i="9"/>
  <c r="F52" i="9"/>
  <c r="F53" i="9"/>
  <c r="F54" i="9"/>
  <c r="F55" i="9"/>
  <c r="F56" i="9"/>
  <c r="F57" i="9"/>
  <c r="F58" i="9"/>
  <c r="F59" i="9"/>
  <c r="F60" i="9"/>
  <c r="F62" i="9"/>
  <c r="F63" i="9"/>
  <c r="F64" i="9"/>
  <c r="F66" i="9"/>
  <c r="F67" i="9"/>
  <c r="F70" i="9"/>
  <c r="F72" i="9"/>
  <c r="F73" i="9"/>
  <c r="F74" i="9"/>
  <c r="F2" i="9"/>
  <c r="F75" i="9" l="1"/>
  <c r="J36" i="4"/>
  <c r="J33" i="4"/>
  <c r="J29" i="4"/>
  <c r="J14" i="4"/>
  <c r="J12" i="4"/>
  <c r="J10" i="4"/>
  <c r="J5" i="4"/>
  <c r="J6" i="4"/>
  <c r="J7" i="4"/>
  <c r="J8" i="4"/>
  <c r="J9" i="4"/>
  <c r="J11" i="4"/>
  <c r="J13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30" i="4"/>
  <c r="J31" i="4"/>
  <c r="J32" i="4"/>
  <c r="J34" i="4"/>
  <c r="J35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4" i="4"/>
  <c r="I50" i="4"/>
  <c r="I37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39" i="4"/>
  <c r="I40" i="4"/>
  <c r="I41" i="4"/>
  <c r="I42" i="4"/>
  <c r="I43" i="4"/>
  <c r="I44" i="4"/>
  <c r="I45" i="4"/>
  <c r="I46" i="4"/>
  <c r="I47" i="4"/>
  <c r="I48" i="4"/>
  <c r="I49" i="4"/>
  <c r="I51" i="4"/>
  <c r="I4" i="4"/>
  <c r="I22" i="1"/>
  <c r="H22" i="1"/>
  <c r="I4" i="12"/>
  <c r="H4" i="12"/>
  <c r="H5" i="10" l="1"/>
  <c r="H6" i="10"/>
  <c r="H7" i="10"/>
  <c r="H8" i="10"/>
  <c r="I37" i="1"/>
  <c r="I34" i="1"/>
  <c r="I30" i="1"/>
  <c r="I14" i="1"/>
  <c r="I12" i="1"/>
  <c r="I10" i="1"/>
  <c r="I5" i="1"/>
  <c r="I6" i="1"/>
  <c r="I7" i="1"/>
  <c r="I8" i="1"/>
  <c r="I9" i="1"/>
  <c r="I11" i="1"/>
  <c r="I13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1" i="1"/>
  <c r="I32" i="1"/>
  <c r="I33" i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4" i="1"/>
  <c r="H51" i="1"/>
  <c r="H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4" i="1"/>
  <c r="G53" i="1"/>
  <c r="I7" i="10" l="1"/>
  <c r="I6" i="10"/>
  <c r="I4" i="10"/>
  <c r="I5" i="10"/>
  <c r="I8" i="10"/>
  <c r="H4" i="10"/>
  <c r="G5" i="13"/>
  <c r="I4" i="13"/>
  <c r="I5" i="13" s="1"/>
  <c r="H4" i="13"/>
  <c r="H5" i="13" s="1"/>
  <c r="G17" i="11"/>
  <c r="I50" i="2"/>
  <c r="I55" i="2"/>
  <c r="I53" i="2"/>
  <c r="I39" i="2"/>
  <c r="I36" i="2"/>
  <c r="I32" i="2"/>
  <c r="I16" i="2"/>
  <c r="I14" i="2"/>
  <c r="I12" i="2"/>
  <c r="I10" i="2"/>
  <c r="I4" i="2"/>
  <c r="I5" i="2"/>
  <c r="I6" i="2"/>
  <c r="I7" i="2"/>
  <c r="I8" i="2"/>
  <c r="I9" i="2"/>
  <c r="I11" i="2"/>
  <c r="I13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3" i="2"/>
  <c r="I34" i="2"/>
  <c r="I35" i="2"/>
  <c r="I37" i="2"/>
  <c r="I38" i="2"/>
  <c r="I40" i="2"/>
  <c r="I41" i="2"/>
  <c r="I42" i="2"/>
  <c r="I43" i="2"/>
  <c r="I44" i="2"/>
  <c r="I45" i="2"/>
  <c r="I46" i="2"/>
  <c r="I47" i="2"/>
  <c r="I48" i="2"/>
  <c r="I49" i="2"/>
  <c r="I51" i="2"/>
  <c r="I52" i="2"/>
  <c r="I54" i="2"/>
  <c r="I56" i="2"/>
  <c r="I57" i="2"/>
  <c r="I58" i="2"/>
  <c r="I12" i="11"/>
  <c r="H12" i="11"/>
  <c r="I11" i="11"/>
  <c r="H11" i="11"/>
  <c r="I10" i="11"/>
  <c r="H10" i="11"/>
  <c r="I8" i="11"/>
  <c r="H8" i="11"/>
  <c r="I6" i="11"/>
  <c r="H6" i="11"/>
  <c r="I5" i="11"/>
  <c r="H5" i="11"/>
  <c r="G14" i="6"/>
  <c r="I13" i="6"/>
  <c r="I12" i="6"/>
  <c r="I7" i="6"/>
  <c r="H7" i="6"/>
  <c r="I6" i="6"/>
  <c r="H6" i="6"/>
  <c r="I11" i="6"/>
  <c r="H11" i="6"/>
  <c r="I10" i="6"/>
  <c r="H10" i="6"/>
  <c r="I9" i="6"/>
  <c r="H9" i="6"/>
  <c r="I8" i="6"/>
  <c r="H8" i="6"/>
  <c r="I5" i="6"/>
  <c r="H5" i="6"/>
  <c r="I4" i="6"/>
  <c r="H4" i="6"/>
  <c r="I15" i="11"/>
  <c r="I14" i="11"/>
  <c r="I9" i="11"/>
  <c r="I7" i="11"/>
  <c r="I13" i="11"/>
  <c r="I16" i="11"/>
  <c r="I4" i="11"/>
  <c r="H9" i="11"/>
  <c r="H7" i="11"/>
  <c r="H13" i="11"/>
  <c r="H14" i="11"/>
  <c r="H15" i="11"/>
  <c r="H16" i="11"/>
  <c r="H4" i="11"/>
  <c r="H23" i="11" l="1"/>
  <c r="I14" i="6"/>
  <c r="H14" i="6"/>
  <c r="I17" i="11"/>
  <c r="H17" i="11"/>
  <c r="D175" i="9"/>
  <c r="D169" i="9"/>
  <c r="D163" i="9"/>
  <c r="D157" i="9"/>
  <c r="D151" i="9"/>
  <c r="D145" i="9"/>
  <c r="D139" i="9"/>
  <c r="D133" i="9"/>
  <c r="D127" i="9"/>
  <c r="D121" i="9"/>
  <c r="D115" i="9"/>
  <c r="D109" i="9"/>
  <c r="D103" i="9"/>
  <c r="D97" i="9"/>
  <c r="L96" i="9"/>
  <c r="K96" i="9"/>
  <c r="L95" i="9"/>
  <c r="K95" i="9"/>
  <c r="L94" i="9"/>
  <c r="K94" i="9"/>
  <c r="L93" i="9"/>
  <c r="K93" i="9"/>
  <c r="L92" i="9"/>
  <c r="K92" i="9"/>
  <c r="L91" i="9"/>
  <c r="K91" i="9"/>
  <c r="D91" i="9"/>
  <c r="L90" i="9"/>
  <c r="K90" i="9"/>
  <c r="L89" i="9"/>
  <c r="K89" i="9"/>
  <c r="L88" i="9"/>
  <c r="K88" i="9"/>
  <c r="L87" i="9"/>
  <c r="K87" i="9"/>
  <c r="L86" i="9"/>
  <c r="K86" i="9"/>
  <c r="L85" i="9"/>
  <c r="K85" i="9"/>
  <c r="D85" i="9"/>
  <c r="D177" i="9" s="1"/>
  <c r="L84" i="9"/>
  <c r="K84" i="9"/>
  <c r="L83" i="9"/>
  <c r="K83" i="9"/>
  <c r="L82" i="9"/>
  <c r="K82" i="9"/>
  <c r="L75" i="9"/>
  <c r="K75" i="9"/>
  <c r="E75" i="9"/>
  <c r="D75" i="9"/>
  <c r="M74" i="9"/>
  <c r="M73" i="9"/>
  <c r="M72" i="9"/>
  <c r="M70" i="9"/>
  <c r="M69" i="9"/>
  <c r="M68" i="9"/>
  <c r="M67" i="9"/>
  <c r="M66" i="9"/>
  <c r="M65" i="9"/>
  <c r="M64" i="9"/>
  <c r="M63" i="9"/>
  <c r="M62" i="9"/>
  <c r="M61" i="9"/>
  <c r="M60" i="9"/>
  <c r="M59" i="9"/>
  <c r="M96" i="9" s="1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87" i="9" s="1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93" i="9" s="1"/>
  <c r="M2" i="9"/>
  <c r="L97" i="9" l="1"/>
  <c r="K97" i="9"/>
  <c r="M86" i="9"/>
  <c r="M88" i="9"/>
  <c r="M83" i="9"/>
  <c r="M90" i="9"/>
  <c r="M75" i="9"/>
  <c r="M91" i="9"/>
  <c r="M89" i="9"/>
  <c r="M82" i="9"/>
  <c r="M95" i="9"/>
  <c r="M94" i="9"/>
  <c r="M92" i="9"/>
  <c r="M84" i="9"/>
  <c r="M85" i="9"/>
  <c r="M97" i="9" l="1"/>
  <c r="G5" i="12"/>
  <c r="H5" i="12"/>
  <c r="I5" i="12" l="1"/>
  <c r="G9" i="10" l="1"/>
  <c r="H9" i="10"/>
  <c r="I52" i="4"/>
  <c r="J52" i="4"/>
  <c r="H52" i="4"/>
  <c r="G52" i="4"/>
  <c r="H53" i="1"/>
  <c r="I9" i="10" l="1"/>
  <c r="I53" i="1"/>
  <c r="G59" i="2"/>
  <c r="H59" i="2"/>
  <c r="I59" i="2" l="1"/>
</calcChain>
</file>

<file path=xl/sharedStrings.xml><?xml version="1.0" encoding="utf-8"?>
<sst xmlns="http://schemas.openxmlformats.org/spreadsheetml/2006/main" count="1847" uniqueCount="513">
  <si>
    <t>Kód ŽoNFP</t>
  </si>
  <si>
    <t>Názov ŽoNFP</t>
  </si>
  <si>
    <t xml:space="preserve">Obchodné meno žiadateľa </t>
  </si>
  <si>
    <t>Zoznam odborných hodnotiteľov</t>
  </si>
  <si>
    <t>Žiadaná výška  NFP (v EUR)</t>
  </si>
  <si>
    <t>Zoznam ŽoNFP, ktoré splnili podmienky odborného hodnotenia</t>
  </si>
  <si>
    <t>Príloha č.2</t>
  </si>
  <si>
    <t>Zoznam ŽoNFP, ktoré splnili podmienky administratívneho overenia</t>
  </si>
  <si>
    <t>Príloha č.9</t>
  </si>
  <si>
    <t>Zoznam ŽoNFP, ktoré boli schválené, vrátane výšky schváleného NFP</t>
  </si>
  <si>
    <t>Žiadané COV</t>
  </si>
  <si>
    <t>Žiadané NFP EÚ Zdroje</t>
  </si>
  <si>
    <t>Schválené COV</t>
  </si>
  <si>
    <t>Titul, Meno, Priezvisko</t>
  </si>
  <si>
    <t>Príloha č. 10</t>
  </si>
  <si>
    <t>Príloha č.1</t>
  </si>
  <si>
    <t>Zoznam ŽoNFP, ktoré nesplnili podmienky administratívneho overenia</t>
  </si>
  <si>
    <t>P.č.</t>
  </si>
  <si>
    <t xml:space="preserve">Príloha č.4 </t>
  </si>
  <si>
    <t>Zastavené konanie (K)</t>
  </si>
  <si>
    <t>Schválená</t>
  </si>
  <si>
    <t>zonfp_kod</t>
  </si>
  <si>
    <t>nazov_projektu</t>
  </si>
  <si>
    <t>ziadatel_nazov</t>
  </si>
  <si>
    <t>ziadane_celkom</t>
  </si>
  <si>
    <t>ziadany_nfp</t>
  </si>
  <si>
    <t>ziadane_perc</t>
  </si>
  <si>
    <t>dat_schv</t>
  </si>
  <si>
    <t>dat_zam</t>
  </si>
  <si>
    <t>stav_nazov</t>
  </si>
  <si>
    <t>SCHVALENA_CELKOM (OV)</t>
  </si>
  <si>
    <t>schvalena_nfp</t>
  </si>
  <si>
    <t>schvalene_perc</t>
  </si>
  <si>
    <t>m_real_kraj</t>
  </si>
  <si>
    <t>m_real_okres</t>
  </si>
  <si>
    <t>m_real_obec</t>
  </si>
  <si>
    <t>RIUS PO</t>
  </si>
  <si>
    <t>Prešovský kraj</t>
  </si>
  <si>
    <t>Sabinov</t>
  </si>
  <si>
    <t>Neschválená (K)</t>
  </si>
  <si>
    <t>RIUS NR</t>
  </si>
  <si>
    <t>Nitriansky kraj</t>
  </si>
  <si>
    <t>Levice</t>
  </si>
  <si>
    <t>Poprad</t>
  </si>
  <si>
    <t>UMR BA</t>
  </si>
  <si>
    <t>Bratislavský kraj</t>
  </si>
  <si>
    <t>Senec</t>
  </si>
  <si>
    <t>Prešov</t>
  </si>
  <si>
    <t>Mesto Banská Bystrica</t>
  </si>
  <si>
    <t>UMR BB</t>
  </si>
  <si>
    <t>Banskobystrický kraj</t>
  </si>
  <si>
    <t>Banská Bystrica</t>
  </si>
  <si>
    <t>RIUS ZA</t>
  </si>
  <si>
    <t>Žilinský kraj</t>
  </si>
  <si>
    <t>Tvrdošín</t>
  </si>
  <si>
    <t>Kežmarok</t>
  </si>
  <si>
    <t>RIUS TT</t>
  </si>
  <si>
    <t>Trnavský kraj</t>
  </si>
  <si>
    <t>Trnava</t>
  </si>
  <si>
    <t>RIUS BB</t>
  </si>
  <si>
    <t>Lučenec</t>
  </si>
  <si>
    <t>UMR PO</t>
  </si>
  <si>
    <t>RIUS TN</t>
  </si>
  <si>
    <t>Trenčiansky kraj</t>
  </si>
  <si>
    <t>Stará Ľubovňa</t>
  </si>
  <si>
    <t>Dunajská Streda</t>
  </si>
  <si>
    <t>UMR NR</t>
  </si>
  <si>
    <t>Nitra</t>
  </si>
  <si>
    <t>Mesto Trnava</t>
  </si>
  <si>
    <t>UMR TT</t>
  </si>
  <si>
    <t>Skalica</t>
  </si>
  <si>
    <t>Nové Zámky</t>
  </si>
  <si>
    <t>Obec Bušince</t>
  </si>
  <si>
    <t>Veľký Krtíš</t>
  </si>
  <si>
    <t>Bušince</t>
  </si>
  <si>
    <t>Žilina</t>
  </si>
  <si>
    <t>RIUS KE</t>
  </si>
  <si>
    <t>Košický kraj</t>
  </si>
  <si>
    <t>Zlaté Moravce</t>
  </si>
  <si>
    <t>Bardejov</t>
  </si>
  <si>
    <t>Bratislava IV</t>
  </si>
  <si>
    <t>Bratislava - mestská časť Dúbravka</t>
  </si>
  <si>
    <t>Rozšírenie priestorov a kapacity Cirkevnej materskej školy blahoslavenej Imeldy v Košiciach. Komplexná obnova budovy a k nej prislúchajúceho areálu s obstaraním materiálno-technického vybavenia</t>
  </si>
  <si>
    <t>Kongregácia sestier dominikánok bl. Imeldy</t>
  </si>
  <si>
    <t>UMR KE</t>
  </si>
  <si>
    <t>Košice I</t>
  </si>
  <si>
    <t>Košice - mestská časť Staré Mesto</t>
  </si>
  <si>
    <t>Šaľa</t>
  </si>
  <si>
    <t>UMR TN</t>
  </si>
  <si>
    <t>Topoľčany</t>
  </si>
  <si>
    <t>Prievidza</t>
  </si>
  <si>
    <t>MATERSKÁ ŠKOLA – OBORA</t>
  </si>
  <si>
    <t>LS Company s. r. o.</t>
  </si>
  <si>
    <t>Malacky</t>
  </si>
  <si>
    <t>Stupava</t>
  </si>
  <si>
    <t>RIUS BA</t>
  </si>
  <si>
    <t>Liptovský Mikuláš</t>
  </si>
  <si>
    <t>Vranov nad Topľou</t>
  </si>
  <si>
    <t>Brezno</t>
  </si>
  <si>
    <t>Bratislava III</t>
  </si>
  <si>
    <t>Čadca</t>
  </si>
  <si>
    <t>Piešťany</t>
  </si>
  <si>
    <t>Bratislava II</t>
  </si>
  <si>
    <t>UMR ZA</t>
  </si>
  <si>
    <t>Mgr. Michaela Šarišská - MAGIC ENGLISH</t>
  </si>
  <si>
    <t>Košice III</t>
  </si>
  <si>
    <t>Košice - mestská časť Dargovských hrdinov</t>
  </si>
  <si>
    <t>Spišská Nová Ves</t>
  </si>
  <si>
    <t>Snina</t>
  </si>
  <si>
    <t>Bratislava V</t>
  </si>
  <si>
    <t>Bratislava - mestská časť Petržalka</t>
  </si>
  <si>
    <t>Prestavba materskej školy Michalová</t>
  </si>
  <si>
    <t>Obec Michalová</t>
  </si>
  <si>
    <t>Michalová</t>
  </si>
  <si>
    <t>Košice - okolie</t>
  </si>
  <si>
    <t>Zvolen</t>
  </si>
  <si>
    <t>počet žiadostí</t>
  </si>
  <si>
    <t>schválené</t>
  </si>
  <si>
    <t xml:space="preserve">neschválené </t>
  </si>
  <si>
    <t>zastavené</t>
  </si>
  <si>
    <t>v zásobníku projektov</t>
  </si>
  <si>
    <t>spolu</t>
  </si>
  <si>
    <t>Predpokladaná výška NFP zo zdrojov EÚ</t>
  </si>
  <si>
    <t>územie</t>
  </si>
  <si>
    <t>Schválená výška NFP po odbornom posúdení žiadosti     (v EUR)</t>
  </si>
  <si>
    <t>Príloha č.3</t>
  </si>
  <si>
    <t>Zoznam ŽoNFP, ktoré nesplnili podmienky odborného hodnotenia</t>
  </si>
  <si>
    <t>Príloha č. 8</t>
  </si>
  <si>
    <t>Schválená výška NFP zo zdrojov EÚ (v EUR)</t>
  </si>
  <si>
    <t>počet bodov</t>
  </si>
  <si>
    <t>neschválenie podľa písm. b)</t>
  </si>
  <si>
    <t>Poznámka</t>
  </si>
  <si>
    <t>Zoznam ŽoNFP, pri ktorých bolo vydané rozhodnutie o zastavení konania v procese administratívneho overovania</t>
  </si>
  <si>
    <t>Zoznam ŽoNFP, pri ktorých bolo vydané rozhodnutie o zastavení konania v procese odborného hodnotenia</t>
  </si>
  <si>
    <t>Príloha č. 5a</t>
  </si>
  <si>
    <t>schvalena_erdf</t>
  </si>
  <si>
    <t>NFP302020H145</t>
  </si>
  <si>
    <t>Rozšírenie kapacít MŠ Bánov</t>
  </si>
  <si>
    <t>Obec Bánov</t>
  </si>
  <si>
    <t>Bánov</t>
  </si>
  <si>
    <t>NFP302020H533</t>
  </si>
  <si>
    <t>Materská škôlka</t>
  </si>
  <si>
    <t>Obec Nitrianske Hrnčiarovce</t>
  </si>
  <si>
    <t>Nitrianske Hrnčiarovce</t>
  </si>
  <si>
    <t>NFP302020I269</t>
  </si>
  <si>
    <t>Prístavba Materskej školy Mostná 1 Šurany</t>
  </si>
  <si>
    <t>Mesto Šurany</t>
  </si>
  <si>
    <t>Šurany</t>
  </si>
  <si>
    <t>NFP302020I485</t>
  </si>
  <si>
    <t>Rozšírenie kapacít materskej školy v Bušinciach</t>
  </si>
  <si>
    <t>NFP302020I740</t>
  </si>
  <si>
    <t>Rozšírenie kapacít materskej školy v Sirku</t>
  </si>
  <si>
    <t>Obec Sirk</t>
  </si>
  <si>
    <t>Revúca</t>
  </si>
  <si>
    <t>Sirk</t>
  </si>
  <si>
    <t>NFP302020K291</t>
  </si>
  <si>
    <t>Prístavba a stavebné úpravy materskej školy v obci Bobrovec</t>
  </si>
  <si>
    <t>Obec Bobrovec</t>
  </si>
  <si>
    <t>Bobrovec</t>
  </si>
  <si>
    <t>NFP302020K689</t>
  </si>
  <si>
    <t>Prístavba materskej školy v obci Čab, zvýšenie kapacity.</t>
  </si>
  <si>
    <t>Obec Čab</t>
  </si>
  <si>
    <t>Čab</t>
  </si>
  <si>
    <t>NFP302020K754</t>
  </si>
  <si>
    <t>Cirkevná materská škôlka Rusovce</t>
  </si>
  <si>
    <t>Rímskokatolícka cirkev Farnosť Bratislava - Rusovce</t>
  </si>
  <si>
    <t>Bratislava - mestská časť Rusovce</t>
  </si>
  <si>
    <t>NFP302020K755</t>
  </si>
  <si>
    <t>Rozšírenie kapacity Materskej školy Ul. 9. mája 26, Banská Bystrica</t>
  </si>
  <si>
    <t>NFP302020K807</t>
  </si>
  <si>
    <t>Zmena užívania podkrovia na materskú škôlku</t>
  </si>
  <si>
    <t>Obec Hrubý Šúr</t>
  </si>
  <si>
    <t>Hrubý Šúr</t>
  </si>
  <si>
    <t>NFP302020K813</t>
  </si>
  <si>
    <t>Zvýšenie kapacít infraštruktúry MŠ v obci Zámutov</t>
  </si>
  <si>
    <t>Obec Zámutov</t>
  </si>
  <si>
    <t>Zámutov</t>
  </si>
  <si>
    <t>NFP302020K822</t>
  </si>
  <si>
    <t>Novostavba MŠ Teplická</t>
  </si>
  <si>
    <t>Mestská časť Bratislava- Nové Mesto</t>
  </si>
  <si>
    <t>Bratislava - mestská časť Nové Mesto</t>
  </si>
  <si>
    <t>NFP302020K826</t>
  </si>
  <si>
    <t>Rozšírenie kapacít materskej školy v obci Tekovské Lužany</t>
  </si>
  <si>
    <t>Obec Tekovské Lužany</t>
  </si>
  <si>
    <t>Tekovské Lužany</t>
  </si>
  <si>
    <t>NFP302020K839</t>
  </si>
  <si>
    <t>NFP302020K844</t>
  </si>
  <si>
    <t>Zvýšenie kapacít infraštruktúry MŠ v obci Sedliská</t>
  </si>
  <si>
    <t>Obec Sedliská</t>
  </si>
  <si>
    <t>Sedliská</t>
  </si>
  <si>
    <t>NFP302020K845</t>
  </si>
  <si>
    <t>Skvalitnenie predprimárneho vzdelávacieho procesu v obci Pliešovce</t>
  </si>
  <si>
    <t>Obec Pliešovce</t>
  </si>
  <si>
    <t>Pliešovce</t>
  </si>
  <si>
    <t>NFP302020K862</t>
  </si>
  <si>
    <t>KROMPACHY - Rekonštrukcia objektu MŠ na Robotníckej ulici</t>
  </si>
  <si>
    <t>Mesto Krompachy</t>
  </si>
  <si>
    <t>Krompachy</t>
  </si>
  <si>
    <t>NFP302020K865</t>
  </si>
  <si>
    <t>Prístavba a stavebné úpravy MŠ Krasňany</t>
  </si>
  <si>
    <t>Obec Krasňany</t>
  </si>
  <si>
    <t>Krasňany</t>
  </si>
  <si>
    <t>NFP302020K880</t>
  </si>
  <si>
    <t>Zvýšenie dostupnosti predprimárneho vzdelávania v Obci Dunajov</t>
  </si>
  <si>
    <t>Obec Dunajov</t>
  </si>
  <si>
    <t>Dunajov</t>
  </si>
  <si>
    <t>NFP302020K883</t>
  </si>
  <si>
    <t>Rozšírenie kapacít materskej školy Lipovce</t>
  </si>
  <si>
    <t>Obec Lipovce</t>
  </si>
  <si>
    <t>Lipovce</t>
  </si>
  <si>
    <t>NFP302020K892</t>
  </si>
  <si>
    <t>Rozšírenie kapacít zmenou dispozície objektov MŠ Tatranská v Starej Ľubovni</t>
  </si>
  <si>
    <t>Mesto Stará Ľubovňa</t>
  </si>
  <si>
    <t>NFP302020K895</t>
  </si>
  <si>
    <t>Rozšírenie kapacít materskej školy BESST</t>
  </si>
  <si>
    <t>BESST, s.r.o.</t>
  </si>
  <si>
    <t>NFP302020K902</t>
  </si>
  <si>
    <t>REKONŠTRUKCIA MATERSKEJ ŠKOLY, Hlavná 264, 930 41 Kvetoslavov</t>
  </si>
  <si>
    <t>Obec Kvetoslavov</t>
  </si>
  <si>
    <t>Kvetoslavov</t>
  </si>
  <si>
    <t>NFP302020K905</t>
  </si>
  <si>
    <t>Rozšírenie kapacity materskej školy v obci Ihľany</t>
  </si>
  <si>
    <t>Obec Ihľany</t>
  </si>
  <si>
    <t>Ihľany</t>
  </si>
  <si>
    <t>NFP302020K926</t>
  </si>
  <si>
    <t>Zvýšenie a skvalitnenie úrovne zaškolenosti detí MŠ na ul. Gen. Svobodu v Medzilaborciach.</t>
  </si>
  <si>
    <t>Mesto Medzilaborce</t>
  </si>
  <si>
    <t>Medzilaborce</t>
  </si>
  <si>
    <t>NFP302020K930</t>
  </si>
  <si>
    <t>Materská škola (3 triedna) Prešov</t>
  </si>
  <si>
    <t>R.A.J. plus, s.r.o.</t>
  </si>
  <si>
    <t>NFP302020K938</t>
  </si>
  <si>
    <t>Zvýšenie hrubej zaškolenosti detí v meste Želiezovce rozšírením priestorov materskej školy prístavbou v mestskej časti Mikula</t>
  </si>
  <si>
    <t>Mesto Želiezovce</t>
  </si>
  <si>
    <t>Želiezovce</t>
  </si>
  <si>
    <t>NFP302020K943</t>
  </si>
  <si>
    <t>Rozšírenie materskej školy Ulič</t>
  </si>
  <si>
    <t>Obec Ulič</t>
  </si>
  <si>
    <t>Ulič</t>
  </si>
  <si>
    <t>NFP302020K946</t>
  </si>
  <si>
    <t>Prístavba - rozšírenie kapacity materskej školy</t>
  </si>
  <si>
    <t>Obec Veľké Ripňany</t>
  </si>
  <si>
    <t>Veľké Ripňany</t>
  </si>
  <si>
    <t>NFP302020K958</t>
  </si>
  <si>
    <t>NFP302020K964</t>
  </si>
  <si>
    <t>Zvýšenie kapacity MŠ Veľké Leváre</t>
  </si>
  <si>
    <t>Obec Veľké Leváre</t>
  </si>
  <si>
    <t>Veľké Leváre</t>
  </si>
  <si>
    <t>NFP302020K971</t>
  </si>
  <si>
    <t>Prístavba materská škola Óvoda Jesenské</t>
  </si>
  <si>
    <t>Obec Jesenské</t>
  </si>
  <si>
    <t>Rimavská Sobota</t>
  </si>
  <si>
    <t>Jesenské</t>
  </si>
  <si>
    <t>NFP302020K980</t>
  </si>
  <si>
    <t>Vytvorenie MŠ s inkluzívnym vzdelávaním zdravotne znevýhodnených detí</t>
  </si>
  <si>
    <t>Schválená bude</t>
  </si>
  <si>
    <t>NFP302020K985</t>
  </si>
  <si>
    <t>Rozšírenie MŠ Veľká Ida - Prestavba</t>
  </si>
  <si>
    <t>Obec Veľká Ida</t>
  </si>
  <si>
    <t>Veľká Ida</t>
  </si>
  <si>
    <t>NFP302020K988</t>
  </si>
  <si>
    <t>Rozšírenie kapacity a rekonštrukcia MŠ Jarovce</t>
  </si>
  <si>
    <t>Bratislava - mestská časť Jarovce</t>
  </si>
  <si>
    <t>NFP302020K989</t>
  </si>
  <si>
    <t>Stavebné úpravy a nadstavba MŠ Komenského, Liptovský Mikuláš</t>
  </si>
  <si>
    <t>Mesto Liptovský Mikuláš</t>
  </si>
  <si>
    <t>NFP302020K990</t>
  </si>
  <si>
    <t>Rozšírenie materskej školy Jakubovany</t>
  </si>
  <si>
    <t>Obec Jakubovany</t>
  </si>
  <si>
    <t>Jakubovany</t>
  </si>
  <si>
    <t>NFP302020K991</t>
  </si>
  <si>
    <t>MŠ Žehrianska Bratislava – nové kapacity pre kvalitné predprimárne vzdelávanie</t>
  </si>
  <si>
    <t>Občianske združenie MŠ Žehrianska o.z.</t>
  </si>
  <si>
    <t>NFP302020K992</t>
  </si>
  <si>
    <t>Rozšírenie kapacít MŠ Nováky</t>
  </si>
  <si>
    <t>Mesto Nováky</t>
  </si>
  <si>
    <t>Nováky</t>
  </si>
  <si>
    <t>NFP302020K994</t>
  </si>
  <si>
    <t>Materská škola – prístavba a zníženie energetickej náročnosti budovy</t>
  </si>
  <si>
    <t>Obec Malé Leváre</t>
  </si>
  <si>
    <t>Malé Leváre</t>
  </si>
  <si>
    <t>NFP302020L004</t>
  </si>
  <si>
    <t>Rekonštrukcia budovy MŠ – Kreatívne centrum s.r.o.</t>
  </si>
  <si>
    <t>Kreatívne centrum s.r.o.</t>
  </si>
  <si>
    <t>NFP302020L012</t>
  </si>
  <si>
    <t>Rekonštrukcia a prístavba dokončenej stavby Materskej školy, Moravany nad Váhom</t>
  </si>
  <si>
    <t>Obec Moravany nad Váhom</t>
  </si>
  <si>
    <t>Moravany nad Váhom</t>
  </si>
  <si>
    <t>NFP302020L013</t>
  </si>
  <si>
    <t>Rozšírenie kapacity Materskej školy Slniečko a zlepšenie podmienok poskytovaných služieb</t>
  </si>
  <si>
    <t>Materská škola a detské jasle Slniečko n.o.</t>
  </si>
  <si>
    <t>NFP302020L014</t>
  </si>
  <si>
    <t>Rozšírenie MŠ Zborov - prestavba</t>
  </si>
  <si>
    <t>Obec Zborov</t>
  </si>
  <si>
    <t>Zborov</t>
  </si>
  <si>
    <t>NFP302020L020</t>
  </si>
  <si>
    <t>NFP302020L022</t>
  </si>
  <si>
    <t>MATERSKÁ ŠKOLA obec Bernolákovo</t>
  </si>
  <si>
    <t>Obec Bernolákovo</t>
  </si>
  <si>
    <t>Bernolákovo</t>
  </si>
  <si>
    <t>NFP302020L023</t>
  </si>
  <si>
    <t>Materská škola – rekonštrukcia a dostavba Družstevná 1919/22, Šaľa</t>
  </si>
  <si>
    <t>Mesto Šaľa</t>
  </si>
  <si>
    <t>NFP302020L041</t>
  </si>
  <si>
    <t>Zriadenie súkromnej materskej školy SAMI</t>
  </si>
  <si>
    <t>Občianske združenie SAMI</t>
  </si>
  <si>
    <t>NFP302020L048</t>
  </si>
  <si>
    <t>Rozšírenie kapacity MŠ WONDERLAND</t>
  </si>
  <si>
    <t>SONFOL spol.  s r.o.</t>
  </si>
  <si>
    <t>NFP302020L051</t>
  </si>
  <si>
    <t>Rozšírenie kapacity MŠ v Terchovej</t>
  </si>
  <si>
    <t>Obec Terchová</t>
  </si>
  <si>
    <t>Terchová</t>
  </si>
  <si>
    <t>NFP302020L055</t>
  </si>
  <si>
    <t>Zvýšenie kapacity Materskej školy v obci Nižná</t>
  </si>
  <si>
    <t>Obec Nižná</t>
  </si>
  <si>
    <t>Nižná</t>
  </si>
  <si>
    <t>NFP302020L060</t>
  </si>
  <si>
    <t>Prístavba a stavebné úpravy MŠ v areáli ZŠ Čečejovce</t>
  </si>
  <si>
    <t>Obec Čečejovce</t>
  </si>
  <si>
    <t>Čečejovce</t>
  </si>
  <si>
    <t>NFP302020L066</t>
  </si>
  <si>
    <t>Zlepšenie podmienok súčasného stavu detí v MŠ Babindol a navýšenie kapacít</t>
  </si>
  <si>
    <t>Obec Babindol</t>
  </si>
  <si>
    <t>Babindol</t>
  </si>
  <si>
    <t>NFP302020L069</t>
  </si>
  <si>
    <t>Rozširovanie kapacity Elokovaného pracoviska Súkromnej MŠ - ELBA, Prešov, Moyzesova 45 nadstavbou a zmenou dispozície objektu</t>
  </si>
  <si>
    <t>Ing. Emil Blicha - ELBA</t>
  </si>
  <si>
    <t>NFP302020L072</t>
  </si>
  <si>
    <t>Zvýšenie kapacity pre predprimárne vzdelávanie v Základnej škole s materskou školou Rudolfa Dilonga v Trstenej</t>
  </si>
  <si>
    <t>Rímskokatolícka cirkev Biskupstvo Spišské Podhradie</t>
  </si>
  <si>
    <t>Trstená</t>
  </si>
  <si>
    <t>NFP302020L073</t>
  </si>
  <si>
    <t>Rozšírenie kapacity MŠ Jedľové Kostoľany formou rekonštrukcie priestorov, úprava areálu a materiálne vybavenie MŠ</t>
  </si>
  <si>
    <t>Obec Jedľové Kostoľany</t>
  </si>
  <si>
    <t>Jedľové Kostoľany</t>
  </si>
  <si>
    <t>NFP302020L077</t>
  </si>
  <si>
    <t>Prístavba Materskej škôlky</t>
  </si>
  <si>
    <t>Obec Dunajský Klátov</t>
  </si>
  <si>
    <t>Dunajský Klátov</t>
  </si>
  <si>
    <t>NFP302020L078</t>
  </si>
  <si>
    <t>Zvýšenie kapacity materskej školy v obci Teplička nad Váhom</t>
  </si>
  <si>
    <t>Obec Teplička nad Váhom</t>
  </si>
  <si>
    <t>Teplička nad Váhom</t>
  </si>
  <si>
    <t>NFP302020L080</t>
  </si>
  <si>
    <t>Prístavba MŠ Obchodná 26, Sečovce</t>
  </si>
  <si>
    <t>Mesto Sečovce</t>
  </si>
  <si>
    <t>Trebišov</t>
  </si>
  <si>
    <t>Sečovce</t>
  </si>
  <si>
    <t>NFP302020L085</t>
  </si>
  <si>
    <t>ARTCENTRO  SCHOOL</t>
  </si>
  <si>
    <t>Mon Repos</t>
  </si>
  <si>
    <t>Bratislava - mestská časť Vrakuňa</t>
  </si>
  <si>
    <t>NFP302020L086</t>
  </si>
  <si>
    <t>Rozšírenie kapacít MŠ na ul. Jarková 63, Sabinov</t>
  </si>
  <si>
    <t>Mesto SABINOV</t>
  </si>
  <si>
    <t>NFP302020L090</t>
  </si>
  <si>
    <t>Pedagogika Montessori ako štart na ceste k jedinečnosti a úspešnosti</t>
  </si>
  <si>
    <t>Občianske združenie Marki</t>
  </si>
  <si>
    <t>NFP302020L091</t>
  </si>
  <si>
    <t>REKONŠTRUKCIA MŠ SPIŠSKÁ TEPLICA</t>
  </si>
  <si>
    <t>Obec Spišská Teplica</t>
  </si>
  <si>
    <t>Spišská Teplica</t>
  </si>
  <si>
    <t>NFP302020L093</t>
  </si>
  <si>
    <t>Škôlka Rovinka</t>
  </si>
  <si>
    <t>Škôlka</t>
  </si>
  <si>
    <t>Rovinka</t>
  </si>
  <si>
    <t>NFP302020L094</t>
  </si>
  <si>
    <t>Prístavba k Materskej škole Mýtna</t>
  </si>
  <si>
    <t>Obec Mýtna</t>
  </si>
  <si>
    <t>Mýtna</t>
  </si>
  <si>
    <t>NFP302020L102</t>
  </si>
  <si>
    <t>SÚKROMNÁ MATERSKÁ ŠKÔLKA – STAVEBNÉ ÚPRAVY</t>
  </si>
  <si>
    <t>NFP302020L108</t>
  </si>
  <si>
    <t>Lesná škôlka Železná studnička</t>
  </si>
  <si>
    <t>ŠPORTOVÝ KLUB VODA - HORY</t>
  </si>
  <si>
    <t>NFP302020L124</t>
  </si>
  <si>
    <t>Výstavba materskej školy Bratislava - Čunovo</t>
  </si>
  <si>
    <t>Mestská časť Bratislava - Čunovo</t>
  </si>
  <si>
    <t>Bratislava - mestská časť Čunovo</t>
  </si>
  <si>
    <t>NFP302020L132</t>
  </si>
  <si>
    <t>Škôlkárik</t>
  </si>
  <si>
    <t>Škôlkárik, nezisková organizácia</t>
  </si>
  <si>
    <t>NFP302020L144</t>
  </si>
  <si>
    <t>Výstavba predškolského zariadenia v obci Ruskov</t>
  </si>
  <si>
    <t>Obec Ruskov</t>
  </si>
  <si>
    <t>Ruskov</t>
  </si>
  <si>
    <t>NFP302020L158</t>
  </si>
  <si>
    <t>Domov pre montessori škôlku</t>
  </si>
  <si>
    <t>MONTESSORI, o.z.</t>
  </si>
  <si>
    <t>NFP302020L161</t>
  </si>
  <si>
    <t>BIDOVCE – prístavba pavilónu materskej školy</t>
  </si>
  <si>
    <t>Bidovce</t>
  </si>
  <si>
    <t>Z</t>
  </si>
  <si>
    <t>N</t>
  </si>
  <si>
    <t>POZN.</t>
  </si>
  <si>
    <t>stiahnutá</t>
  </si>
  <si>
    <t>Príloha č. 5b</t>
  </si>
  <si>
    <t>Zoznam ŽoNFP, ktoré boli neschválené z dôvodu nedostatku alokácie</t>
  </si>
  <si>
    <t>Angelovič Marek</t>
  </si>
  <si>
    <t>Baláž Peter</t>
  </si>
  <si>
    <t>Biľová Mária</t>
  </si>
  <si>
    <t>Dolníková Katarína</t>
  </si>
  <si>
    <t>Dubovský Lukáš</t>
  </si>
  <si>
    <t>Hulín Richard</t>
  </si>
  <si>
    <t>Javorský Peter</t>
  </si>
  <si>
    <t>Klongová Simona</t>
  </si>
  <si>
    <t>Kruľ Veronika</t>
  </si>
  <si>
    <t>Lakota Peter</t>
  </si>
  <si>
    <t>Lamačková Martina</t>
  </si>
  <si>
    <t>Ľubová Beáta</t>
  </si>
  <si>
    <t>Lukáč Peter</t>
  </si>
  <si>
    <t>Masár Martin</t>
  </si>
  <si>
    <t>Nováková Šarlota</t>
  </si>
  <si>
    <t>Pažická Iveta</t>
  </si>
  <si>
    <t>Romančíková Lucia</t>
  </si>
  <si>
    <t>Romanová Monika</t>
  </si>
  <si>
    <t>Saxa Patrik</t>
  </si>
  <si>
    <t>Šuľák Jozef</t>
  </si>
  <si>
    <t>Viglaš Ľubomír</t>
  </si>
  <si>
    <t>Voláková Darina</t>
  </si>
  <si>
    <t>Zemko Peter</t>
  </si>
  <si>
    <t>Žideková Zuzana</t>
  </si>
  <si>
    <t>Gyurovszká  Eva</t>
  </si>
  <si>
    <t>žiadane_erdf</t>
  </si>
  <si>
    <t>pozn.</t>
  </si>
  <si>
    <t>zastavené podľa b) c) d) + neschválené - nesplnenie PPP</t>
  </si>
  <si>
    <t>všetky zastavené (a)b)c)d))</t>
  </si>
  <si>
    <t>tie, ktoré prešli do OH</t>
  </si>
  <si>
    <t>neschválené iba podľa písm a)</t>
  </si>
  <si>
    <t>všetky, ktoré prešli do fázy výberu</t>
  </si>
  <si>
    <t>NFP neschválené+zastavené v procese AO</t>
  </si>
  <si>
    <t>NFP neschválené + zastavené v procese OH</t>
  </si>
  <si>
    <t>všetky žiadosti</t>
  </si>
  <si>
    <t>00319236</t>
  </si>
  <si>
    <t>47535270</t>
  </si>
  <si>
    <t>50650327</t>
  </si>
  <si>
    <t>00304662</t>
  </si>
  <si>
    <t>42341876</t>
  </si>
  <si>
    <t>31406025</t>
  </si>
  <si>
    <t>37051890</t>
  </si>
  <si>
    <t>00800198</t>
  </si>
  <si>
    <t>50260073</t>
  </si>
  <si>
    <t>00316253</t>
  </si>
  <si>
    <t>42174660</t>
  </si>
  <si>
    <t>00641243</t>
  </si>
  <si>
    <t>42189411</t>
  </si>
  <si>
    <t>IČO</t>
  </si>
  <si>
    <t>00318361</t>
  </si>
  <si>
    <t>36084581</t>
  </si>
  <si>
    <t>00326534</t>
  </si>
  <si>
    <t>50668692</t>
  </si>
  <si>
    <t>00308765</t>
  </si>
  <si>
    <t>00611182</t>
  </si>
  <si>
    <t>00309311</t>
  </si>
  <si>
    <t>00328812</t>
  </si>
  <si>
    <t>00315117</t>
  </si>
  <si>
    <t>36105724</t>
  </si>
  <si>
    <t>30809215</t>
  </si>
  <si>
    <t>00313271</t>
  </si>
  <si>
    <t>00305987</t>
  </si>
  <si>
    <t>00332968</t>
  </si>
  <si>
    <t>00603317</t>
  </si>
  <si>
    <t>00307548</t>
  </si>
  <si>
    <t>45506175</t>
  </si>
  <si>
    <t>00332836</t>
  </si>
  <si>
    <t>00320170</t>
  </si>
  <si>
    <t>00329282</t>
  </si>
  <si>
    <t>00321401</t>
  </si>
  <si>
    <t>00314013</t>
  </si>
  <si>
    <t>00327387</t>
  </si>
  <si>
    <t>00330167</t>
  </si>
  <si>
    <t>44867379</t>
  </si>
  <si>
    <t>00305545</t>
  </si>
  <si>
    <t>00326241</t>
  </si>
  <si>
    <t>00323233</t>
  </si>
  <si>
    <t>00307696</t>
  </si>
  <si>
    <t>00323691</t>
  </si>
  <si>
    <t>00311286</t>
  </si>
  <si>
    <t>00313599</t>
  </si>
  <si>
    <t>00310115</t>
  </si>
  <si>
    <t>00318833</t>
  </si>
  <si>
    <t>00313114</t>
  </si>
  <si>
    <t>00324868</t>
  </si>
  <si>
    <t>00304603</t>
  </si>
  <si>
    <t>00315524</t>
  </si>
  <si>
    <t>00327182</t>
  </si>
  <si>
    <t>00309711</t>
  </si>
  <si>
    <t>36766399</t>
  </si>
  <si>
    <t>00312789</t>
  </si>
  <si>
    <t>00322741</t>
  </si>
  <si>
    <t>00587141</t>
  </si>
  <si>
    <t>00306185</t>
  </si>
  <si>
    <t>00321699</t>
  </si>
  <si>
    <t>00314684</t>
  </si>
  <si>
    <t>00324078</t>
  </si>
  <si>
    <t>35626348</t>
  </si>
  <si>
    <t>00179124</t>
  </si>
  <si>
    <t>00648264</t>
  </si>
  <si>
    <t>00331899</t>
  </si>
  <si>
    <t>50387880</t>
  </si>
  <si>
    <t>00327735</t>
  </si>
  <si>
    <t>50521845</t>
  </si>
  <si>
    <t>45721785</t>
  </si>
  <si>
    <t>00311456</t>
  </si>
  <si>
    <t>00324671</t>
  </si>
  <si>
    <t>00323977</t>
  </si>
  <si>
    <t>00308064</t>
  </si>
  <si>
    <t>NFP302020L139</t>
  </si>
  <si>
    <t>Materská škola- „Hospodársky pavilón“-Zmena stavby na nový účel „učebný pavilón“</t>
  </si>
  <si>
    <t>Obec Bzince pod Javorinou</t>
  </si>
  <si>
    <t>Administratívne overenie splnenia PPP ukončené</t>
  </si>
  <si>
    <t>Bzince pod Javorinou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</si>
</sst>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AFA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ill="1" applyAlignment="1">
      <alignment horizontal="center"/>
    </xf>
    <xf numFmtId="4" fontId="0" fillId="2" borderId="0" xfId="0" applyNumberFormat="1" applyFill="1"/>
    <xf numFmtId="4" fontId="0" fillId="3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4" fontId="0" fillId="6" borderId="0" xfId="0" applyNumberFormat="1" applyFill="1"/>
    <xf numFmtId="4" fontId="0" fillId="7" borderId="0" xfId="0" applyNumberFormat="1" applyFill="1"/>
    <xf numFmtId="4" fontId="0" fillId="8" borderId="0" xfId="0" applyNumberFormat="1" applyFill="1"/>
    <xf numFmtId="4" fontId="0" fillId="9" borderId="0" xfId="0" applyNumberFormat="1" applyFill="1"/>
    <xf numFmtId="4" fontId="0" fillId="10" borderId="0" xfId="0" applyNumberFormat="1" applyFill="1"/>
    <xf numFmtId="4" fontId="0" fillId="11" borderId="0" xfId="0" applyNumberFormat="1" applyFill="1"/>
    <xf numFmtId="4" fontId="0" fillId="13" borderId="0" xfId="0" applyNumberFormat="1" applyFill="1"/>
    <xf numFmtId="4" fontId="0" fillId="15" borderId="0" xfId="0" applyNumberFormat="1" applyFill="1"/>
    <xf numFmtId="4" fontId="0" fillId="12" borderId="0" xfId="0" applyNumberFormat="1" applyFill="1"/>
    <xf numFmtId="4" fontId="0" fillId="16" borderId="0" xfId="0" applyNumberFormat="1" applyFill="1"/>
    <xf numFmtId="0" fontId="0" fillId="15" borderId="3" xfId="0" applyFill="1" applyBorder="1"/>
    <xf numFmtId="0" fontId="0" fillId="0" borderId="4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0" fillId="0" borderId="0" xfId="0" applyBorder="1" applyAlignment="1">
      <alignment wrapText="1"/>
    </xf>
    <xf numFmtId="3" fontId="0" fillId="0" borderId="7" xfId="0" applyNumberFormat="1" applyBorder="1"/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3" fontId="7" fillId="0" borderId="9" xfId="0" applyNumberFormat="1" applyFont="1" applyBorder="1"/>
    <xf numFmtId="3" fontId="0" fillId="0" borderId="0" xfId="0" applyNumberFormat="1"/>
    <xf numFmtId="4" fontId="0" fillId="7" borderId="3" xfId="0" applyNumberFormat="1" applyFill="1" applyBorder="1"/>
    <xf numFmtId="4" fontId="0" fillId="0" borderId="0" xfId="0" applyNumberFormat="1" applyAlignment="1">
      <alignment horizontal="center"/>
    </xf>
    <xf numFmtId="4" fontId="0" fillId="17" borderId="0" xfId="0" applyNumberFormat="1" applyFill="1"/>
    <xf numFmtId="4" fontId="0" fillId="12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4" fontId="0" fillId="9" borderId="3" xfId="0" applyNumberFormat="1" applyFill="1" applyBorder="1"/>
    <xf numFmtId="4" fontId="0" fillId="6" borderId="3" xfId="0" applyNumberFormat="1" applyFill="1" applyBorder="1"/>
    <xf numFmtId="4" fontId="0" fillId="5" borderId="3" xfId="0" applyNumberFormat="1" applyFill="1" applyBorder="1"/>
    <xf numFmtId="4" fontId="0" fillId="4" borderId="3" xfId="0" applyNumberFormat="1" applyFill="1" applyBorder="1"/>
    <xf numFmtId="3" fontId="11" fillId="0" borderId="5" xfId="0" applyNumberFormat="1" applyFont="1" applyBorder="1"/>
    <xf numFmtId="4" fontId="0" fillId="17" borderId="3" xfId="0" applyNumberFormat="1" applyFill="1" applyBorder="1"/>
    <xf numFmtId="4" fontId="0" fillId="13" borderId="3" xfId="0" applyNumberFormat="1" applyFill="1" applyBorder="1"/>
    <xf numFmtId="4" fontId="0" fillId="10" borderId="3" xfId="0" applyNumberFormat="1" applyFill="1" applyBorder="1"/>
    <xf numFmtId="4" fontId="0" fillId="8" borderId="3" xfId="0" applyNumberFormat="1" applyFill="1" applyBorder="1"/>
    <xf numFmtId="4" fontId="0" fillId="14" borderId="3" xfId="0" applyNumberFormat="1" applyFill="1" applyBorder="1"/>
    <xf numFmtId="4" fontId="0" fillId="11" borderId="3" xfId="0" applyNumberFormat="1" applyFill="1" applyBorder="1"/>
    <xf numFmtId="4" fontId="0" fillId="16" borderId="3" xfId="0" applyNumberFormat="1" applyFill="1" applyBorder="1"/>
    <xf numFmtId="4" fontId="0" fillId="0" borderId="0" xfId="0" applyNumberFormat="1" applyFill="1"/>
    <xf numFmtId="0" fontId="0" fillId="0" borderId="0" xfId="0" applyAlignment="1">
      <alignment horizontal="center"/>
    </xf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/>
    <xf numFmtId="14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" fontId="7" fillId="0" borderId="0" xfId="0" applyNumberFormat="1" applyFont="1"/>
    <xf numFmtId="0" fontId="7" fillId="0" borderId="11" xfId="0" applyFont="1" applyFill="1" applyBorder="1"/>
    <xf numFmtId="4" fontId="7" fillId="0" borderId="0" xfId="0" applyNumberFormat="1" applyFont="1" applyFill="1"/>
    <xf numFmtId="0" fontId="0" fillId="0" borderId="0" xfId="0" applyFill="1" applyAlignment="1">
      <alignment horizontal="right"/>
    </xf>
    <xf numFmtId="44" fontId="4" fillId="0" borderId="11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14" fontId="0" fillId="3" borderId="0" xfId="0" applyNumberFormat="1" applyFill="1"/>
    <xf numFmtId="4" fontId="0" fillId="3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/>
    </xf>
    <xf numFmtId="14" fontId="0" fillId="7" borderId="0" xfId="0" applyNumberFormat="1" applyFill="1"/>
    <xf numFmtId="4" fontId="0" fillId="7" borderId="0" xfId="0" applyNumberFormat="1" applyFill="1" applyAlignment="1">
      <alignment horizontal="center"/>
    </xf>
    <xf numFmtId="14" fontId="0" fillId="5" borderId="0" xfId="0" applyNumberFormat="1" applyFill="1"/>
    <xf numFmtId="4" fontId="0" fillId="5" borderId="0" xfId="0" applyNumberFormat="1" applyFill="1" applyAlignment="1">
      <alignment horizontal="center"/>
    </xf>
    <xf numFmtId="14" fontId="0" fillId="4" borderId="0" xfId="0" applyNumberFormat="1" applyFill="1"/>
    <xf numFmtId="4" fontId="0" fillId="4" borderId="0" xfId="0" applyNumberFormat="1" applyFill="1" applyAlignment="1">
      <alignment horizontal="center"/>
    </xf>
    <xf numFmtId="14" fontId="0" fillId="17" borderId="0" xfId="0" applyNumberFormat="1" applyFill="1"/>
    <xf numFmtId="4" fontId="0" fillId="17" borderId="0" xfId="0" applyNumberFormat="1" applyFill="1" applyAlignment="1">
      <alignment horizontal="center"/>
    </xf>
    <xf numFmtId="4" fontId="0" fillId="15" borderId="0" xfId="0" applyNumberFormat="1" applyFill="1" applyAlignment="1">
      <alignment horizontal="center"/>
    </xf>
    <xf numFmtId="14" fontId="0" fillId="2" borderId="0" xfId="0" applyNumberFormat="1" applyFill="1"/>
    <xf numFmtId="4" fontId="0" fillId="2" borderId="0" xfId="0" applyNumberFormat="1" applyFill="1" applyAlignment="1">
      <alignment horizontal="center"/>
    </xf>
    <xf numFmtId="14" fontId="0" fillId="12" borderId="0" xfId="0" applyNumberFormat="1" applyFill="1"/>
    <xf numFmtId="4" fontId="0" fillId="12" borderId="0" xfId="0" applyNumberFormat="1" applyFill="1" applyAlignment="1">
      <alignment horizontal="center"/>
    </xf>
    <xf numFmtId="4" fontId="0" fillId="11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/>
    </xf>
    <xf numFmtId="4" fontId="0" fillId="13" borderId="0" xfId="0" applyNumberFormat="1" applyFill="1" applyAlignment="1">
      <alignment horizontal="center"/>
    </xf>
    <xf numFmtId="14" fontId="0" fillId="9" borderId="0" xfId="0" applyNumberFormat="1" applyFill="1"/>
    <xf numFmtId="4" fontId="0" fillId="9" borderId="0" xfId="0" applyNumberFormat="1" applyFill="1" applyAlignment="1">
      <alignment horizontal="center"/>
    </xf>
    <xf numFmtId="4" fontId="0" fillId="16" borderId="0" xfId="0" applyNumberFormat="1" applyFill="1" applyAlignment="1">
      <alignment horizontal="center"/>
    </xf>
    <xf numFmtId="4" fontId="0" fillId="12" borderId="2" xfId="0" applyNumberFormat="1" applyFill="1" applyBorder="1"/>
    <xf numFmtId="14" fontId="0" fillId="12" borderId="2" xfId="0" applyNumberFormat="1" applyFill="1" applyBorder="1"/>
    <xf numFmtId="4" fontId="0" fillId="12" borderId="2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0" fillId="15" borderId="0" xfId="0" applyNumberFormat="1" applyFill="1" applyAlignment="1">
      <alignment horizontal="right"/>
    </xf>
    <xf numFmtId="4" fontId="0" fillId="7" borderId="0" xfId="0" applyNumberFormat="1" applyFill="1" applyAlignment="1">
      <alignment horizontal="right"/>
    </xf>
    <xf numFmtId="4" fontId="0" fillId="12" borderId="0" xfId="0" applyNumberFormat="1" applyFill="1" applyAlignment="1">
      <alignment horizontal="right"/>
    </xf>
    <xf numFmtId="0" fontId="0" fillId="0" borderId="2" xfId="0" applyBorder="1" applyAlignment="1">
      <alignment wrapText="1"/>
    </xf>
    <xf numFmtId="4" fontId="0" fillId="3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9" borderId="0" xfId="0" applyNumberFormat="1" applyFill="1" applyAlignment="1">
      <alignment horizontal="right"/>
    </xf>
    <xf numFmtId="4" fontId="0" fillId="6" borderId="0" xfId="0" applyNumberFormat="1" applyFill="1" applyAlignment="1">
      <alignment horizontal="right"/>
    </xf>
    <xf numFmtId="4" fontId="0" fillId="5" borderId="0" xfId="0" applyNumberFormat="1" applyFill="1" applyAlignment="1">
      <alignment horizontal="right"/>
    </xf>
    <xf numFmtId="4" fontId="0" fillId="4" borderId="0" xfId="0" applyNumberFormat="1" applyFill="1" applyAlignment="1">
      <alignment horizontal="right"/>
    </xf>
    <xf numFmtId="4" fontId="0" fillId="17" borderId="0" xfId="0" applyNumberFormat="1" applyFill="1" applyAlignment="1">
      <alignment horizontal="right"/>
    </xf>
    <xf numFmtId="4" fontId="0" fillId="13" borderId="0" xfId="0" applyNumberFormat="1" applyFill="1" applyAlignment="1">
      <alignment horizontal="right"/>
    </xf>
    <xf numFmtId="4" fontId="0" fillId="10" borderId="0" xfId="0" applyNumberFormat="1" applyFill="1" applyAlignment="1">
      <alignment horizontal="right"/>
    </xf>
    <xf numFmtId="4" fontId="0" fillId="8" borderId="0" xfId="0" applyNumberFormat="1" applyFill="1" applyAlignment="1">
      <alignment horizontal="right"/>
    </xf>
    <xf numFmtId="4" fontId="0" fillId="11" borderId="0" xfId="0" applyNumberFormat="1" applyFill="1" applyAlignment="1">
      <alignment horizontal="right"/>
    </xf>
    <xf numFmtId="4" fontId="0" fillId="16" borderId="0" xfId="0" applyNumberFormat="1" applyFill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center" wrapText="1"/>
    </xf>
    <xf numFmtId="0" fontId="0" fillId="18" borderId="0" xfId="0" applyFill="1" applyAlignment="1">
      <alignment wrapText="1"/>
    </xf>
    <xf numFmtId="0" fontId="6" fillId="18" borderId="0" xfId="0" applyNumberFormat="1" applyFont="1" applyFill="1" applyBorder="1" applyAlignment="1">
      <alignment wrapText="1"/>
    </xf>
    <xf numFmtId="0" fontId="5" fillId="18" borderId="0" xfId="0" applyNumberFormat="1" applyFont="1" applyFill="1" applyBorder="1" applyAlignment="1">
      <alignment horizontal="justify" wrapText="1"/>
    </xf>
    <xf numFmtId="0" fontId="6" fillId="18" borderId="0" xfId="0" applyNumberFormat="1" applyFont="1" applyFill="1" applyBorder="1" applyAlignment="1">
      <alignment horizontal="center" wrapText="1"/>
    </xf>
    <xf numFmtId="49" fontId="4" fillId="18" borderId="14" xfId="1" applyNumberFormat="1" applyFont="1" applyFill="1" applyBorder="1" applyAlignment="1">
      <alignment horizontal="center" vertical="center" wrapText="1"/>
    </xf>
    <xf numFmtId="49" fontId="4" fillId="18" borderId="15" xfId="1" applyNumberFormat="1" applyFont="1" applyFill="1" applyBorder="1" applyAlignment="1">
      <alignment horizontal="center" vertical="center" wrapText="1"/>
    </xf>
    <xf numFmtId="44" fontId="4" fillId="18" borderId="15" xfId="1" applyNumberFormat="1" applyFont="1" applyFill="1" applyBorder="1" applyAlignment="1">
      <alignment horizontal="center" vertical="center" wrapText="1"/>
    </xf>
    <xf numFmtId="44" fontId="4" fillId="18" borderId="16" xfId="1" applyNumberFormat="1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3" xfId="0" applyFill="1" applyBorder="1" applyAlignment="1">
      <alignment vertical="center" wrapText="1"/>
    </xf>
    <xf numFmtId="4" fontId="0" fillId="18" borderId="13" xfId="0" applyNumberFormat="1" applyFill="1" applyBorder="1" applyAlignment="1">
      <alignment vertical="center"/>
    </xf>
    <xf numFmtId="4" fontId="0" fillId="18" borderId="29" xfId="0" applyNumberFormat="1" applyFill="1" applyBorder="1" applyAlignment="1">
      <alignment vertical="center"/>
    </xf>
    <xf numFmtId="0" fontId="0" fillId="18" borderId="23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vertical="center" wrapText="1"/>
    </xf>
    <xf numFmtId="4" fontId="0" fillId="18" borderId="1" xfId="0" applyNumberFormat="1" applyFill="1" applyBorder="1" applyAlignment="1">
      <alignment vertical="center"/>
    </xf>
    <xf numFmtId="4" fontId="0" fillId="18" borderId="24" xfId="0" applyNumberFormat="1" applyFill="1" applyBorder="1" applyAlignment="1">
      <alignment vertical="center"/>
    </xf>
    <xf numFmtId="0" fontId="0" fillId="18" borderId="1" xfId="0" applyFill="1" applyBorder="1" applyAlignment="1">
      <alignment horizontal="left" vertical="center" wrapText="1"/>
    </xf>
    <xf numFmtId="0" fontId="0" fillId="18" borderId="1" xfId="0" applyFill="1" applyBorder="1" applyAlignment="1">
      <alignment horizontal="center" wrapText="1"/>
    </xf>
    <xf numFmtId="0" fontId="0" fillId="18" borderId="1" xfId="0" applyFill="1" applyBorder="1" applyAlignment="1">
      <alignment wrapText="1"/>
    </xf>
    <xf numFmtId="0" fontId="0" fillId="18" borderId="1" xfId="0" applyFill="1" applyBorder="1" applyAlignment="1">
      <alignment horizontal="left" wrapText="1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wrapText="1"/>
    </xf>
    <xf numFmtId="4" fontId="0" fillId="18" borderId="25" xfId="0" applyNumberFormat="1" applyFill="1" applyBorder="1" applyAlignment="1">
      <alignment vertical="center"/>
    </xf>
    <xf numFmtId="4" fontId="7" fillId="18" borderId="15" xfId="0" applyNumberFormat="1" applyFont="1" applyFill="1" applyBorder="1" applyAlignment="1">
      <alignment wrapText="1"/>
    </xf>
    <xf numFmtId="4" fontId="7" fillId="18" borderId="16" xfId="0" applyNumberFormat="1" applyFont="1" applyFill="1" applyBorder="1" applyAlignment="1">
      <alignment wrapText="1"/>
    </xf>
    <xf numFmtId="0" fontId="5" fillId="18" borderId="0" xfId="0" applyNumberFormat="1" applyFont="1" applyFill="1" applyBorder="1" applyAlignment="1">
      <alignment horizontal="center" wrapText="1"/>
    </xf>
    <xf numFmtId="49" fontId="4" fillId="18" borderId="26" xfId="1" applyNumberFormat="1" applyFont="1" applyFill="1" applyBorder="1" applyAlignment="1">
      <alignment horizontal="center" vertical="center" wrapText="1"/>
    </xf>
    <xf numFmtId="49" fontId="4" fillId="18" borderId="27" xfId="1" applyNumberFormat="1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/>
    </xf>
    <xf numFmtId="44" fontId="4" fillId="18" borderId="27" xfId="1" applyNumberFormat="1" applyFont="1" applyFill="1" applyBorder="1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4" fontId="0" fillId="18" borderId="1" xfId="0" applyNumberFormat="1" applyFill="1" applyBorder="1"/>
    <xf numFmtId="4" fontId="0" fillId="18" borderId="24" xfId="0" applyNumberFormat="1" applyFill="1" applyBorder="1"/>
    <xf numFmtId="0" fontId="5" fillId="18" borderId="0" xfId="0" applyNumberFormat="1" applyFont="1" applyFill="1" applyBorder="1" applyAlignment="1">
      <alignment wrapText="1"/>
    </xf>
    <xf numFmtId="0" fontId="0" fillId="18" borderId="0" xfId="0" applyFill="1"/>
    <xf numFmtId="49" fontId="4" fillId="18" borderId="20" xfId="1" applyNumberFormat="1" applyFont="1" applyFill="1" applyBorder="1" applyAlignment="1">
      <alignment horizontal="center" vertical="center" wrapText="1"/>
    </xf>
    <xf numFmtId="49" fontId="4" fillId="18" borderId="21" xfId="1" applyNumberFormat="1" applyFont="1" applyFill="1" applyBorder="1" applyAlignment="1">
      <alignment horizontal="center" vertical="center" wrapText="1"/>
    </xf>
    <xf numFmtId="44" fontId="4" fillId="18" borderId="21" xfId="1" applyNumberFormat="1" applyFont="1" applyFill="1" applyBorder="1" applyAlignment="1">
      <alignment horizontal="center" vertical="center" wrapText="1"/>
    </xf>
    <xf numFmtId="44" fontId="4" fillId="18" borderId="22" xfId="1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18" borderId="10" xfId="0" applyFill="1" applyBorder="1" applyAlignment="1">
      <alignment vertical="center" wrapText="1"/>
    </xf>
    <xf numFmtId="4" fontId="0" fillId="18" borderId="10" xfId="0" applyNumberFormat="1" applyFill="1" applyBorder="1" applyAlignment="1">
      <alignment vertical="center"/>
    </xf>
    <xf numFmtId="4" fontId="7" fillId="18" borderId="15" xfId="0" applyNumberFormat="1" applyFont="1" applyFill="1" applyBorder="1" applyAlignment="1"/>
    <xf numFmtId="4" fontId="7" fillId="18" borderId="16" xfId="0" applyNumberFormat="1" applyFont="1" applyFill="1" applyBorder="1" applyAlignment="1"/>
    <xf numFmtId="0" fontId="4" fillId="18" borderId="22" xfId="1" applyNumberFormat="1" applyFont="1" applyFill="1" applyBorder="1" applyAlignment="1">
      <alignment horizontal="center" vertical="center" wrapText="1"/>
    </xf>
    <xf numFmtId="4" fontId="7" fillId="18" borderId="30" xfId="0" applyNumberFormat="1" applyFont="1" applyFill="1" applyBorder="1"/>
    <xf numFmtId="4" fontId="7" fillId="18" borderId="15" xfId="0" applyNumberFormat="1" applyFont="1" applyFill="1" applyBorder="1"/>
    <xf numFmtId="4" fontId="7" fillId="18" borderId="16" xfId="0" applyNumberFormat="1" applyFont="1" applyFill="1" applyBorder="1"/>
    <xf numFmtId="4" fontId="0" fillId="18" borderId="24" xfId="0" applyNumberFormat="1" applyFill="1" applyBorder="1" applyAlignment="1">
      <alignment wrapText="1"/>
    </xf>
    <xf numFmtId="0" fontId="0" fillId="18" borderId="0" xfId="0" applyFill="1" applyAlignment="1">
      <alignment horizontal="center" vertical="center"/>
    </xf>
    <xf numFmtId="0" fontId="0" fillId="18" borderId="1" xfId="0" applyFill="1" applyBorder="1" applyAlignment="1">
      <alignment horizontal="left" vertical="center"/>
    </xf>
    <xf numFmtId="4" fontId="7" fillId="18" borderId="30" xfId="0" applyNumberFormat="1" applyFont="1" applyFill="1" applyBorder="1" applyAlignment="1">
      <alignment wrapText="1"/>
    </xf>
    <xf numFmtId="4" fontId="7" fillId="18" borderId="15" xfId="0" applyNumberFormat="1" applyFont="1" applyFill="1" applyBorder="1" applyAlignment="1">
      <alignment vertical="center" wrapText="1"/>
    </xf>
    <xf numFmtId="4" fontId="7" fillId="18" borderId="16" xfId="0" applyNumberFormat="1" applyFont="1" applyFill="1" applyBorder="1" applyAlignment="1">
      <alignment vertical="center" wrapText="1"/>
    </xf>
    <xf numFmtId="0" fontId="5" fillId="18" borderId="0" xfId="0" applyFont="1" applyFill="1"/>
    <xf numFmtId="0" fontId="4" fillId="18" borderId="21" xfId="1" applyNumberFormat="1" applyFont="1" applyFill="1" applyBorder="1" applyAlignment="1">
      <alignment horizontal="center" vertical="center" wrapText="1"/>
    </xf>
    <xf numFmtId="0" fontId="2" fillId="18" borderId="0" xfId="0" applyFont="1" applyFill="1"/>
    <xf numFmtId="0" fontId="6" fillId="18" borderId="0" xfId="0" applyFont="1" applyFill="1" applyBorder="1"/>
    <xf numFmtId="0" fontId="7" fillId="18" borderId="0" xfId="0" applyFont="1" applyFill="1" applyBorder="1"/>
    <xf numFmtId="0" fontId="8" fillId="18" borderId="12" xfId="0" applyFont="1" applyFill="1" applyBorder="1"/>
    <xf numFmtId="49" fontId="9" fillId="18" borderId="13" xfId="1" applyNumberFormat="1" applyFont="1" applyFill="1" applyBorder="1" applyAlignment="1">
      <alignment horizontal="left" vertical="center" wrapText="1"/>
    </xf>
    <xf numFmtId="0" fontId="0" fillId="18" borderId="0" xfId="0" applyFill="1" applyBorder="1"/>
    <xf numFmtId="49" fontId="9" fillId="18" borderId="1" xfId="1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/>
    </xf>
    <xf numFmtId="0" fontId="0" fillId="18" borderId="1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wrapText="1"/>
    </xf>
    <xf numFmtId="0" fontId="5" fillId="18" borderId="0" xfId="0" applyFont="1" applyFill="1" applyAlignment="1">
      <alignment horizontal="center"/>
    </xf>
    <xf numFmtId="14" fontId="0" fillId="13" borderId="0" xfId="0" applyNumberFormat="1" applyFill="1"/>
    <xf numFmtId="0" fontId="5" fillId="18" borderId="0" xfId="0" applyNumberFormat="1" applyFont="1" applyFill="1" applyBorder="1" applyAlignment="1">
      <alignment horizontal="left" wrapText="1"/>
    </xf>
    <xf numFmtId="0" fontId="7" fillId="18" borderId="1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0" fillId="11" borderId="0" xfId="0" applyNumberFormat="1" applyFill="1"/>
  </cellXfs>
  <cellStyles count="3">
    <cellStyle name="Normálna" xfId="0" builtinId="0"/>
    <cellStyle name="Normálne 2" xfId="2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tabSelected="1" zoomScaleNormal="100" workbookViewId="0">
      <pane ySplit="3" topLeftCell="A4" activePane="bottomLeft" state="frozen"/>
      <selection pane="bottomLeft" activeCell="D24" sqref="D24"/>
    </sheetView>
  </sheetViews>
  <sheetFormatPr defaultRowHeight="15" x14ac:dyDescent="0.25"/>
  <cols>
    <col min="1" max="1" width="5.85546875" style="58" customWidth="1"/>
    <col min="2" max="2" width="17.85546875" style="5" customWidth="1"/>
    <col min="3" max="3" width="60.42578125" style="1" customWidth="1"/>
    <col min="4" max="4" width="12.42578125" style="5" customWidth="1"/>
    <col min="5" max="5" width="12.7109375" style="5" bestFit="1" customWidth="1"/>
    <col min="6" max="6" width="30.140625" style="1" bestFit="1" customWidth="1"/>
    <col min="7" max="7" width="15.140625" style="1" customWidth="1"/>
    <col min="8" max="8" width="14.42578125" style="1" customWidth="1"/>
    <col min="9" max="9" width="15.42578125" style="1" customWidth="1"/>
    <col min="10" max="10" width="8.42578125" style="5" customWidth="1"/>
    <col min="11" max="11" width="8.85546875" style="5" bestFit="1" customWidth="1"/>
    <col min="12" max="12" width="12.28515625" style="1" bestFit="1" customWidth="1"/>
    <col min="13" max="13" width="17.5703125" style="3" bestFit="1" customWidth="1"/>
    <col min="14" max="14" width="20.140625" style="3" bestFit="1" customWidth="1"/>
    <col min="15" max="15" width="3.140625" style="4" bestFit="1" customWidth="1"/>
    <col min="16" max="16" width="18.28515625" style="3" bestFit="1" customWidth="1"/>
    <col min="17" max="17" width="3.140625" style="4" bestFit="1" customWidth="1"/>
    <col min="18" max="18" width="14.42578125" style="3" bestFit="1" customWidth="1"/>
    <col min="19" max="19" width="3.140625" style="4" bestFit="1" customWidth="1"/>
    <col min="20" max="20" width="8.85546875" bestFit="1" customWidth="1"/>
    <col min="21" max="21" width="8" bestFit="1" customWidth="1"/>
    <col min="22" max="22" width="3.140625" bestFit="1" customWidth="1"/>
    <col min="23" max="23" width="8" bestFit="1" customWidth="1"/>
    <col min="24" max="24" width="3.140625" bestFit="1" customWidth="1"/>
    <col min="25" max="25" width="8" bestFit="1" customWidth="1"/>
    <col min="26" max="26" width="3.140625" bestFit="1" customWidth="1"/>
    <col min="27" max="27" width="8" bestFit="1" customWidth="1"/>
    <col min="28" max="28" width="11.5703125" bestFit="1" customWidth="1"/>
    <col min="29" max="29" width="18.140625" customWidth="1"/>
    <col min="30" max="30" width="14.140625" customWidth="1"/>
    <col min="31" max="31" width="15" customWidth="1"/>
    <col min="32" max="32" width="19.5703125" customWidth="1"/>
    <col min="33" max="34" width="10.140625" bestFit="1" customWidth="1"/>
    <col min="35" max="35" width="10.7109375" bestFit="1" customWidth="1"/>
    <col min="36" max="36" width="15.140625" bestFit="1" customWidth="1"/>
    <col min="37" max="37" width="11.42578125" customWidth="1"/>
    <col min="38" max="38" width="9.7109375" bestFit="1" customWidth="1"/>
    <col min="39" max="39" width="9.28515625" bestFit="1" customWidth="1"/>
    <col min="40" max="40" width="10.42578125" bestFit="1" customWidth="1"/>
    <col min="41" max="41" width="9.5703125" bestFit="1" customWidth="1"/>
    <col min="42" max="42" width="12.140625" customWidth="1"/>
    <col min="43" max="43" width="10.7109375" bestFit="1" customWidth="1"/>
    <col min="44" max="44" width="11.28515625" bestFit="1" customWidth="1"/>
    <col min="45" max="45" width="15.140625" bestFit="1" customWidth="1"/>
    <col min="46" max="46" width="12.42578125" bestFit="1" customWidth="1"/>
    <col min="47" max="47" width="17.85546875" bestFit="1" customWidth="1"/>
    <col min="48" max="48" width="23.7109375" bestFit="1" customWidth="1"/>
    <col min="49" max="49" width="22.28515625" bestFit="1" customWidth="1"/>
    <col min="50" max="50" width="8.5703125" bestFit="1" customWidth="1"/>
    <col min="52" max="53" width="9.42578125" bestFit="1" customWidth="1"/>
    <col min="54" max="54" width="13.7109375" bestFit="1" customWidth="1"/>
    <col min="55" max="55" width="12.140625" bestFit="1" customWidth="1"/>
    <col min="57" max="57" width="19.28515625" bestFit="1" customWidth="1"/>
    <col min="59" max="59" width="9" bestFit="1" customWidth="1"/>
    <col min="60" max="60" width="15.5703125" bestFit="1" customWidth="1"/>
    <col min="61" max="61" width="18.5703125" bestFit="1" customWidth="1"/>
    <col min="62" max="62" width="24.7109375" bestFit="1" customWidth="1"/>
    <col min="63" max="63" width="24" bestFit="1" customWidth="1"/>
    <col min="64" max="64" width="14.42578125" bestFit="1" customWidth="1"/>
    <col min="65" max="65" width="18.85546875" customWidth="1"/>
    <col min="66" max="67" width="18.28515625" bestFit="1" customWidth="1"/>
    <col min="68" max="68" width="19" customWidth="1"/>
    <col min="69" max="69" width="6.85546875" bestFit="1" customWidth="1"/>
    <col min="70" max="70" width="14.42578125" bestFit="1" customWidth="1"/>
    <col min="71" max="71" width="13.140625" bestFit="1" customWidth="1"/>
    <col min="72" max="72" width="20.7109375" bestFit="1" customWidth="1"/>
    <col min="73" max="73" width="10.28515625" bestFit="1" customWidth="1"/>
    <col min="74" max="74" width="10.7109375" bestFit="1" customWidth="1"/>
    <col min="75" max="75" width="19.28515625" bestFit="1" customWidth="1"/>
    <col min="76" max="76" width="16.7109375" bestFit="1" customWidth="1"/>
    <col min="77" max="77" width="14.42578125" bestFit="1" customWidth="1"/>
    <col min="78" max="79" width="8.5703125" bestFit="1" customWidth="1"/>
  </cols>
  <sheetData>
    <row r="1" spans="1:19" ht="38.25" customHeight="1" x14ac:dyDescent="0.3">
      <c r="A1" s="139"/>
      <c r="B1" s="140" t="s">
        <v>15</v>
      </c>
      <c r="C1" s="219" t="s">
        <v>16</v>
      </c>
      <c r="D1" s="219"/>
      <c r="E1" s="219"/>
      <c r="F1" s="219"/>
      <c r="G1" s="141"/>
      <c r="H1" s="142"/>
      <c r="I1" s="141"/>
    </row>
    <row r="2" spans="1:19" ht="19.5" thickBot="1" x14ac:dyDescent="0.35">
      <c r="A2" s="139"/>
      <c r="B2" s="140"/>
      <c r="C2" s="143"/>
      <c r="D2" s="168"/>
      <c r="E2" s="144"/>
      <c r="F2" s="142"/>
      <c r="G2" s="141"/>
      <c r="H2" s="142"/>
      <c r="I2" s="141"/>
    </row>
    <row r="3" spans="1:19" s="12" customFormat="1" ht="30.75" thickBot="1" x14ac:dyDescent="0.3">
      <c r="A3" s="145" t="s">
        <v>17</v>
      </c>
      <c r="B3" s="146" t="s">
        <v>0</v>
      </c>
      <c r="C3" s="146" t="s">
        <v>1</v>
      </c>
      <c r="D3" s="146" t="s">
        <v>447</v>
      </c>
      <c r="E3" s="146" t="s">
        <v>123</v>
      </c>
      <c r="F3" s="146" t="s">
        <v>2</v>
      </c>
      <c r="G3" s="147" t="s">
        <v>10</v>
      </c>
      <c r="H3" s="147" t="s">
        <v>4</v>
      </c>
      <c r="I3" s="148" t="s">
        <v>11</v>
      </c>
      <c r="J3" s="85" t="s">
        <v>395</v>
      </c>
    </row>
    <row r="4" spans="1:19" s="62" customFormat="1" ht="62.25" customHeight="1" x14ac:dyDescent="0.25">
      <c r="A4" s="149">
        <v>1</v>
      </c>
      <c r="B4" s="150" t="s">
        <v>228</v>
      </c>
      <c r="C4" s="151" t="s">
        <v>229</v>
      </c>
      <c r="D4" s="214" t="s">
        <v>435</v>
      </c>
      <c r="E4" s="150" t="s">
        <v>61</v>
      </c>
      <c r="F4" s="151" t="s">
        <v>230</v>
      </c>
      <c r="G4" s="152">
        <v>502500</v>
      </c>
      <c r="H4" s="152">
        <f>ROUND(G4*0.9,2)</f>
        <v>452250</v>
      </c>
      <c r="I4" s="153">
        <f>ROUND(G4*0.85,2)</f>
        <v>427125</v>
      </c>
      <c r="J4" s="82" t="s">
        <v>393</v>
      </c>
    </row>
    <row r="5" spans="1:19" s="62" customFormat="1" ht="30" x14ac:dyDescent="0.25">
      <c r="A5" s="154">
        <v>2</v>
      </c>
      <c r="B5" s="155" t="s">
        <v>270</v>
      </c>
      <c r="C5" s="156" t="s">
        <v>271</v>
      </c>
      <c r="D5" s="213" t="s">
        <v>436</v>
      </c>
      <c r="E5" s="155" t="s">
        <v>44</v>
      </c>
      <c r="F5" s="156" t="s">
        <v>272</v>
      </c>
      <c r="G5" s="157">
        <v>211305.1</v>
      </c>
      <c r="H5" s="157">
        <f>ROUND(G5*0.95,2)</f>
        <v>200739.85</v>
      </c>
      <c r="I5" s="158">
        <f>ROUND(G5*0.5,2)</f>
        <v>105652.55</v>
      </c>
      <c r="J5" s="82" t="s">
        <v>393</v>
      </c>
    </row>
    <row r="6" spans="1:19" s="62" customFormat="1" x14ac:dyDescent="0.25">
      <c r="A6" s="149">
        <v>3</v>
      </c>
      <c r="B6" s="155" t="s">
        <v>273</v>
      </c>
      <c r="C6" s="156" t="s">
        <v>274</v>
      </c>
      <c r="D6" s="213" t="s">
        <v>448</v>
      </c>
      <c r="E6" s="155" t="s">
        <v>62</v>
      </c>
      <c r="F6" s="156" t="s">
        <v>275</v>
      </c>
      <c r="G6" s="157">
        <v>508611.79</v>
      </c>
      <c r="H6" s="157">
        <f>ROUND(G6*0.95,2)</f>
        <v>483181.2</v>
      </c>
      <c r="I6" s="158">
        <f t="shared" ref="I6:I13" si="0">ROUND(G6*0.85,2)</f>
        <v>432320.02</v>
      </c>
      <c r="J6" s="82" t="s">
        <v>394</v>
      </c>
    </row>
    <row r="7" spans="1:19" s="62" customFormat="1" ht="30" x14ac:dyDescent="0.25">
      <c r="A7" s="154">
        <v>4</v>
      </c>
      <c r="B7" s="155" t="s">
        <v>288</v>
      </c>
      <c r="C7" s="156" t="s">
        <v>289</v>
      </c>
      <c r="D7" s="213" t="s">
        <v>449</v>
      </c>
      <c r="E7" s="155" t="s">
        <v>56</v>
      </c>
      <c r="F7" s="159" t="s">
        <v>290</v>
      </c>
      <c r="G7" s="157">
        <v>220951</v>
      </c>
      <c r="H7" s="157">
        <f>ROUND(G7*0.95,2)</f>
        <v>209903.45</v>
      </c>
      <c r="I7" s="158">
        <f t="shared" si="0"/>
        <v>187808.35</v>
      </c>
      <c r="J7" s="82" t="s">
        <v>394</v>
      </c>
    </row>
    <row r="8" spans="1:19" s="62" customFormat="1" x14ac:dyDescent="0.25">
      <c r="A8" s="149">
        <v>5</v>
      </c>
      <c r="B8" s="155" t="s">
        <v>303</v>
      </c>
      <c r="C8" s="156" t="s">
        <v>304</v>
      </c>
      <c r="D8" s="213" t="s">
        <v>438</v>
      </c>
      <c r="E8" s="155" t="s">
        <v>61</v>
      </c>
      <c r="F8" s="156" t="s">
        <v>305</v>
      </c>
      <c r="G8" s="157">
        <v>105680.47</v>
      </c>
      <c r="H8" s="157">
        <f>ROUND(G8*0.95,2)</f>
        <v>100396.45</v>
      </c>
      <c r="I8" s="158">
        <f t="shared" si="0"/>
        <v>89828.4</v>
      </c>
      <c r="J8" s="82" t="s">
        <v>393</v>
      </c>
    </row>
    <row r="9" spans="1:19" s="62" customFormat="1" ht="45" x14ac:dyDescent="0.25">
      <c r="A9" s="154">
        <v>6</v>
      </c>
      <c r="B9" s="155" t="s">
        <v>325</v>
      </c>
      <c r="C9" s="156" t="s">
        <v>326</v>
      </c>
      <c r="D9" s="213" t="s">
        <v>440</v>
      </c>
      <c r="E9" s="155" t="s">
        <v>61</v>
      </c>
      <c r="F9" s="156" t="s">
        <v>327</v>
      </c>
      <c r="G9" s="157">
        <v>250000</v>
      </c>
      <c r="H9" s="157">
        <f>ROUND(G9*0.9,2)</f>
        <v>225000</v>
      </c>
      <c r="I9" s="158">
        <f t="shared" si="0"/>
        <v>212500</v>
      </c>
      <c r="J9" s="82" t="s">
        <v>393</v>
      </c>
    </row>
    <row r="10" spans="1:19" s="62" customFormat="1" x14ac:dyDescent="0.25">
      <c r="A10" s="149">
        <v>7</v>
      </c>
      <c r="B10" s="155" t="s">
        <v>336</v>
      </c>
      <c r="C10" s="156" t="s">
        <v>337</v>
      </c>
      <c r="D10" s="213" t="s">
        <v>441</v>
      </c>
      <c r="E10" s="155" t="s">
        <v>56</v>
      </c>
      <c r="F10" s="156" t="s">
        <v>338</v>
      </c>
      <c r="G10" s="157">
        <v>126093.6</v>
      </c>
      <c r="H10" s="157">
        <f>ROUND(G10*0.95,2)</f>
        <v>119788.92</v>
      </c>
      <c r="I10" s="158">
        <f t="shared" si="0"/>
        <v>107179.56</v>
      </c>
      <c r="J10" s="82" t="s">
        <v>393</v>
      </c>
    </row>
    <row r="11" spans="1:19" s="62" customFormat="1" ht="30" x14ac:dyDescent="0.25">
      <c r="A11" s="154">
        <v>8</v>
      </c>
      <c r="B11" s="155" t="s">
        <v>356</v>
      </c>
      <c r="C11" s="156" t="s">
        <v>357</v>
      </c>
      <c r="D11" s="213" t="s">
        <v>442</v>
      </c>
      <c r="E11" s="155" t="s">
        <v>61</v>
      </c>
      <c r="F11" s="156" t="s">
        <v>358</v>
      </c>
      <c r="G11" s="157">
        <v>234260</v>
      </c>
      <c r="H11" s="157">
        <f>ROUND(G11*0.95,2)</f>
        <v>222547</v>
      </c>
      <c r="I11" s="158">
        <f t="shared" si="0"/>
        <v>199121</v>
      </c>
      <c r="J11" s="82" t="s">
        <v>393</v>
      </c>
    </row>
    <row r="12" spans="1:19" x14ac:dyDescent="0.25">
      <c r="A12" s="149">
        <v>9</v>
      </c>
      <c r="B12" s="160" t="s">
        <v>359</v>
      </c>
      <c r="C12" s="161" t="s">
        <v>360</v>
      </c>
      <c r="D12" s="160" t="s">
        <v>450</v>
      </c>
      <c r="E12" s="160" t="s">
        <v>36</v>
      </c>
      <c r="F12" s="162" t="s">
        <v>361</v>
      </c>
      <c r="G12" s="157">
        <v>283000</v>
      </c>
      <c r="H12" s="157">
        <v>268850</v>
      </c>
      <c r="I12" s="158">
        <f t="shared" si="0"/>
        <v>240550</v>
      </c>
      <c r="J12" s="134" t="s">
        <v>394</v>
      </c>
    </row>
    <row r="13" spans="1:19" ht="15.75" thickBot="1" x14ac:dyDescent="0.3">
      <c r="A13" s="154">
        <v>10</v>
      </c>
      <c r="B13" s="163" t="s">
        <v>380</v>
      </c>
      <c r="C13" s="164" t="s">
        <v>381</v>
      </c>
      <c r="D13" s="163" t="s">
        <v>451</v>
      </c>
      <c r="E13" s="163" t="s">
        <v>49</v>
      </c>
      <c r="F13" s="164" t="s">
        <v>382</v>
      </c>
      <c r="G13" s="164">
        <v>397625.19</v>
      </c>
      <c r="H13" s="164">
        <v>377743.93</v>
      </c>
      <c r="I13" s="165">
        <f t="shared" si="0"/>
        <v>337981.41</v>
      </c>
      <c r="J13" s="135" t="s">
        <v>394</v>
      </c>
    </row>
    <row r="14" spans="1:19" s="59" customFormat="1" ht="15.75" thickBot="1" x14ac:dyDescent="0.3">
      <c r="A14" s="220" t="s">
        <v>121</v>
      </c>
      <c r="B14" s="221"/>
      <c r="C14" s="221"/>
      <c r="D14" s="221"/>
      <c r="E14" s="221"/>
      <c r="F14" s="222"/>
      <c r="G14" s="166">
        <f>SUM(G4:G13)</f>
        <v>2840027.15</v>
      </c>
      <c r="H14" s="166">
        <f>SUM(H4:H13)</f>
        <v>2660400.8000000003</v>
      </c>
      <c r="I14" s="167">
        <f>SUM(I4:I13)</f>
        <v>2340066.29</v>
      </c>
      <c r="J14" s="136"/>
      <c r="K14" s="130"/>
      <c r="L14" s="131"/>
      <c r="M14" s="132"/>
      <c r="N14" s="132"/>
      <c r="O14" s="133"/>
      <c r="P14" s="132"/>
      <c r="Q14" s="133"/>
      <c r="R14" s="132"/>
      <c r="S14" s="133"/>
    </row>
    <row r="25" spans="1:6" x14ac:dyDescent="0.25">
      <c r="A25" s="58" t="s">
        <v>425</v>
      </c>
      <c r="B25" s="209" t="s">
        <v>426</v>
      </c>
      <c r="C25" s="208"/>
      <c r="D25" s="58"/>
      <c r="E25" s="58"/>
      <c r="F25" s="208"/>
    </row>
  </sheetData>
  <mergeCells count="2">
    <mergeCell ref="C1:F1"/>
    <mergeCell ref="A14:F14"/>
  </mergeCells>
  <pageMargins left="0.70866141732283472" right="0.1574803149606299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09"/>
  <sheetViews>
    <sheetView workbookViewId="0">
      <pane ySplit="1" topLeftCell="A2" activePane="bottomLeft" state="frozen"/>
      <selection pane="bottomLeft" activeCell="G89" sqref="G89"/>
    </sheetView>
  </sheetViews>
  <sheetFormatPr defaultRowHeight="15" x14ac:dyDescent="0.25"/>
  <cols>
    <col min="1" max="2" width="18.85546875" customWidth="1"/>
    <col min="3" max="3" width="36" style="1" customWidth="1"/>
    <col min="4" max="7" width="13" style="13" customWidth="1"/>
    <col min="8" max="8" width="9.140625" style="2" customWidth="1"/>
    <col min="9" max="9" width="10.7109375" style="2" customWidth="1"/>
    <col min="10" max="10" width="44.5703125" customWidth="1"/>
    <col min="11" max="13" width="13.42578125" style="13" customWidth="1"/>
    <col min="14" max="14" width="8.140625" style="13" customWidth="1"/>
    <col min="15" max="15" width="16.5703125" hidden="1" customWidth="1"/>
    <col min="16" max="16" width="11" style="58" customWidth="1"/>
    <col min="17" max="17" width="12.140625" hidden="1" customWidth="1"/>
  </cols>
  <sheetData>
    <row r="1" spans="1:16383" x14ac:dyDescent="0.25">
      <c r="A1" t="s">
        <v>21</v>
      </c>
      <c r="B1" t="s">
        <v>22</v>
      </c>
      <c r="C1" s="1" t="s">
        <v>23</v>
      </c>
      <c r="D1" s="13" t="s">
        <v>24</v>
      </c>
      <c r="E1" s="13" t="s">
        <v>25</v>
      </c>
      <c r="F1" s="13" t="s">
        <v>424</v>
      </c>
      <c r="G1" s="13" t="s">
        <v>26</v>
      </c>
      <c r="H1" s="2" t="s">
        <v>27</v>
      </c>
      <c r="I1" s="2" t="s">
        <v>28</v>
      </c>
      <c r="J1" t="s">
        <v>29</v>
      </c>
      <c r="K1" s="13" t="s">
        <v>30</v>
      </c>
      <c r="L1" s="13" t="s">
        <v>31</v>
      </c>
      <c r="M1" s="13" t="s">
        <v>135</v>
      </c>
      <c r="N1" s="13" t="s">
        <v>32</v>
      </c>
      <c r="O1" t="s">
        <v>33</v>
      </c>
      <c r="P1" s="40" t="s">
        <v>123</v>
      </c>
      <c r="Q1" t="s">
        <v>34</v>
      </c>
      <c r="R1" t="s">
        <v>35</v>
      </c>
    </row>
    <row r="2" spans="1:16383" s="16" customFormat="1" x14ac:dyDescent="0.25">
      <c r="A2" s="16" t="s">
        <v>136</v>
      </c>
      <c r="B2" s="16" t="s">
        <v>137</v>
      </c>
      <c r="C2" s="16" t="s">
        <v>138</v>
      </c>
      <c r="D2" s="16">
        <v>227765.84</v>
      </c>
      <c r="E2" s="16">
        <v>216377.55</v>
      </c>
      <c r="F2" s="16">
        <f>ROUND(D2*0.85,2)</f>
        <v>193600.96</v>
      </c>
      <c r="G2" s="16">
        <v>95</v>
      </c>
      <c r="H2" s="86">
        <v>43214</v>
      </c>
      <c r="I2" s="86"/>
      <c r="J2" s="16" t="s">
        <v>20</v>
      </c>
      <c r="K2" s="16">
        <v>227765.84</v>
      </c>
      <c r="L2" s="16">
        <v>216377.55</v>
      </c>
      <c r="M2" s="16">
        <f>ROUND(K2*0.85,2)</f>
        <v>193600.96</v>
      </c>
      <c r="N2" s="16">
        <v>95</v>
      </c>
      <c r="O2" s="16" t="s">
        <v>41</v>
      </c>
      <c r="P2" s="87" t="s">
        <v>40</v>
      </c>
      <c r="Q2" s="16" t="s">
        <v>71</v>
      </c>
      <c r="R2" s="16" t="s">
        <v>139</v>
      </c>
    </row>
    <row r="3" spans="1:16383" s="23" customFormat="1" x14ac:dyDescent="0.25">
      <c r="A3" s="23" t="s">
        <v>140</v>
      </c>
      <c r="B3" s="23" t="s">
        <v>141</v>
      </c>
      <c r="C3" s="23" t="s">
        <v>142</v>
      </c>
      <c r="D3" s="23">
        <v>100439.4</v>
      </c>
      <c r="E3" s="23">
        <v>95417.43</v>
      </c>
      <c r="F3" s="23">
        <f t="shared" ref="F3:F66" si="0">ROUND(D3*0.85,2)</f>
        <v>85373.49</v>
      </c>
      <c r="G3" s="23">
        <v>95</v>
      </c>
      <c r="H3" s="23">
        <v>43214</v>
      </c>
      <c r="J3" s="23" t="s">
        <v>20</v>
      </c>
      <c r="K3" s="23">
        <v>100439.4</v>
      </c>
      <c r="L3" s="23">
        <v>95417.43</v>
      </c>
      <c r="M3" s="23">
        <f t="shared" ref="M3:M66" si="1">ROUND(K3*0.85,2)</f>
        <v>85373.49</v>
      </c>
      <c r="N3" s="23">
        <v>95</v>
      </c>
      <c r="O3" s="23" t="s">
        <v>41</v>
      </c>
      <c r="P3" s="88" t="s">
        <v>66</v>
      </c>
      <c r="Q3" s="23" t="s">
        <v>67</v>
      </c>
      <c r="R3" s="23" t="s">
        <v>143</v>
      </c>
    </row>
    <row r="4" spans="1:16383" s="16" customFormat="1" x14ac:dyDescent="0.25">
      <c r="A4" s="16" t="s">
        <v>144</v>
      </c>
      <c r="B4" s="16" t="s">
        <v>145</v>
      </c>
      <c r="C4" s="16" t="s">
        <v>146</v>
      </c>
      <c r="D4" s="16">
        <v>260121.31</v>
      </c>
      <c r="E4" s="16">
        <v>247115.24</v>
      </c>
      <c r="F4" s="16">
        <f t="shared" si="0"/>
        <v>221103.11</v>
      </c>
      <c r="G4" s="16">
        <v>95</v>
      </c>
      <c r="H4" s="86">
        <v>43214</v>
      </c>
      <c r="I4" s="86"/>
      <c r="J4" s="16" t="s">
        <v>20</v>
      </c>
      <c r="K4" s="16">
        <v>260121.31</v>
      </c>
      <c r="L4" s="16">
        <v>247115.24</v>
      </c>
      <c r="M4" s="16">
        <f t="shared" si="1"/>
        <v>221103.11</v>
      </c>
      <c r="N4" s="16">
        <v>95</v>
      </c>
      <c r="O4" s="16" t="s">
        <v>41</v>
      </c>
      <c r="P4" s="87" t="s">
        <v>40</v>
      </c>
      <c r="Q4" s="16" t="s">
        <v>71</v>
      </c>
      <c r="R4" s="16" t="s">
        <v>147</v>
      </c>
    </row>
    <row r="5" spans="1:16383" x14ac:dyDescent="0.25">
      <c r="A5" s="20" t="s">
        <v>148</v>
      </c>
      <c r="B5" s="20" t="s">
        <v>149</v>
      </c>
      <c r="C5" s="20" t="s">
        <v>72</v>
      </c>
      <c r="D5" s="20">
        <v>211400</v>
      </c>
      <c r="E5" s="20">
        <v>200830</v>
      </c>
      <c r="F5" s="20">
        <f t="shared" si="0"/>
        <v>179690</v>
      </c>
      <c r="G5" s="20">
        <v>95</v>
      </c>
      <c r="H5" s="89"/>
      <c r="I5" s="89">
        <v>42871</v>
      </c>
      <c r="J5" s="20" t="s">
        <v>19</v>
      </c>
      <c r="K5" s="20">
        <v>0</v>
      </c>
      <c r="L5" s="20">
        <v>0</v>
      </c>
      <c r="M5" s="20">
        <f t="shared" si="1"/>
        <v>0</v>
      </c>
      <c r="N5" s="20">
        <v>0</v>
      </c>
      <c r="O5" s="20" t="s">
        <v>50</v>
      </c>
      <c r="P5" s="90" t="s">
        <v>59</v>
      </c>
      <c r="Q5" s="20" t="s">
        <v>73</v>
      </c>
      <c r="R5" s="20" t="s">
        <v>74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0"/>
      <c r="XEY5" s="20"/>
      <c r="XEZ5" s="20"/>
      <c r="XFA5" s="20"/>
      <c r="XFB5" s="20"/>
      <c r="XFC5" s="20"/>
    </row>
    <row r="6" spans="1:16383" s="20" customFormat="1" x14ac:dyDescent="0.25">
      <c r="A6" s="20" t="s">
        <v>150</v>
      </c>
      <c r="B6" s="20" t="s">
        <v>151</v>
      </c>
      <c r="C6" s="20" t="s">
        <v>152</v>
      </c>
      <c r="D6" s="20">
        <v>242600</v>
      </c>
      <c r="E6" s="20">
        <v>230470</v>
      </c>
      <c r="F6" s="20">
        <f t="shared" si="0"/>
        <v>206210</v>
      </c>
      <c r="G6" s="20">
        <v>95</v>
      </c>
      <c r="H6" s="89">
        <v>43214</v>
      </c>
      <c r="I6" s="89"/>
      <c r="J6" s="20" t="s">
        <v>20</v>
      </c>
      <c r="K6" s="20">
        <v>242600</v>
      </c>
      <c r="L6" s="20">
        <v>230470</v>
      </c>
      <c r="M6" s="20">
        <f t="shared" si="1"/>
        <v>206210</v>
      </c>
      <c r="N6" s="20">
        <v>95</v>
      </c>
      <c r="O6" s="20" t="s">
        <v>50</v>
      </c>
      <c r="P6" s="90" t="s">
        <v>59</v>
      </c>
      <c r="Q6" s="20" t="s">
        <v>153</v>
      </c>
      <c r="R6" s="20" t="s">
        <v>154</v>
      </c>
    </row>
    <row r="7" spans="1:16383" s="18" customFormat="1" x14ac:dyDescent="0.25">
      <c r="A7" s="18" t="s">
        <v>155</v>
      </c>
      <c r="B7" s="18" t="s">
        <v>156</v>
      </c>
      <c r="C7" s="18" t="s">
        <v>157</v>
      </c>
      <c r="D7" s="18">
        <v>351000</v>
      </c>
      <c r="E7" s="18">
        <v>333450</v>
      </c>
      <c r="F7" s="18">
        <f t="shared" si="0"/>
        <v>298350</v>
      </c>
      <c r="G7" s="18">
        <v>95</v>
      </c>
      <c r="H7" s="91">
        <v>43238</v>
      </c>
      <c r="I7" s="91"/>
      <c r="J7" s="18" t="s">
        <v>20</v>
      </c>
      <c r="K7" s="18">
        <v>351000</v>
      </c>
      <c r="L7" s="18">
        <v>333450</v>
      </c>
      <c r="M7" s="18">
        <f t="shared" si="1"/>
        <v>298350</v>
      </c>
      <c r="N7" s="18">
        <v>95</v>
      </c>
      <c r="O7" s="18" t="s">
        <v>53</v>
      </c>
      <c r="P7" s="92" t="s">
        <v>52</v>
      </c>
      <c r="Q7" s="18" t="s">
        <v>96</v>
      </c>
      <c r="R7" s="18" t="s">
        <v>158</v>
      </c>
    </row>
    <row r="8" spans="1:16383" s="16" customFormat="1" x14ac:dyDescent="0.25">
      <c r="A8" s="16" t="s">
        <v>159</v>
      </c>
      <c r="B8" s="16" t="s">
        <v>160</v>
      </c>
      <c r="C8" s="16" t="s">
        <v>161</v>
      </c>
      <c r="D8" s="16">
        <v>166094.89000000001</v>
      </c>
      <c r="E8" s="16">
        <v>157790.15</v>
      </c>
      <c r="F8" s="16">
        <f t="shared" si="0"/>
        <v>141180.66</v>
      </c>
      <c r="G8" s="16">
        <v>95</v>
      </c>
      <c r="H8" s="86"/>
      <c r="I8" s="86"/>
      <c r="J8" s="16" t="s">
        <v>20</v>
      </c>
      <c r="K8" s="16">
        <v>166094.89000000001</v>
      </c>
      <c r="L8" s="16">
        <v>157790.15</v>
      </c>
      <c r="M8" s="16">
        <f t="shared" si="1"/>
        <v>141180.66</v>
      </c>
      <c r="N8" s="16">
        <v>95</v>
      </c>
      <c r="O8" s="16" t="s">
        <v>41</v>
      </c>
      <c r="P8" s="87" t="s">
        <v>40</v>
      </c>
      <c r="Q8" s="16" t="s">
        <v>67</v>
      </c>
      <c r="R8" s="16" t="s">
        <v>162</v>
      </c>
    </row>
    <row r="9" spans="1:16383" s="17" customFormat="1" x14ac:dyDescent="0.25">
      <c r="A9" s="17" t="s">
        <v>163</v>
      </c>
      <c r="B9" s="17" t="s">
        <v>164</v>
      </c>
      <c r="C9" s="17" t="s">
        <v>165</v>
      </c>
      <c r="D9" s="17">
        <v>268000</v>
      </c>
      <c r="E9" s="17">
        <v>254600</v>
      </c>
      <c r="F9" s="17">
        <f>ROUND(D9*0.5,2)</f>
        <v>134000</v>
      </c>
      <c r="G9" s="17">
        <v>95</v>
      </c>
      <c r="H9" s="93">
        <v>43214</v>
      </c>
      <c r="I9" s="93"/>
      <c r="J9" s="17" t="s">
        <v>20</v>
      </c>
      <c r="K9" s="17">
        <v>268000</v>
      </c>
      <c r="L9" s="17">
        <v>254600</v>
      </c>
      <c r="M9" s="17">
        <f>ROUND(K9*0.5,2)</f>
        <v>134000</v>
      </c>
      <c r="N9" s="17">
        <v>95</v>
      </c>
      <c r="O9" s="17" t="s">
        <v>45</v>
      </c>
      <c r="P9" s="94" t="s">
        <v>44</v>
      </c>
      <c r="Q9" s="17" t="s">
        <v>109</v>
      </c>
      <c r="R9" s="17" t="s">
        <v>166</v>
      </c>
    </row>
    <row r="10" spans="1:16383" s="41" customFormat="1" x14ac:dyDescent="0.25">
      <c r="A10" s="41" t="s">
        <v>167</v>
      </c>
      <c r="B10" s="41" t="s">
        <v>168</v>
      </c>
      <c r="C10" s="41" t="s">
        <v>48</v>
      </c>
      <c r="D10" s="41">
        <v>439800</v>
      </c>
      <c r="E10" s="41">
        <v>417810</v>
      </c>
      <c r="F10" s="41">
        <f t="shared" si="0"/>
        <v>373830</v>
      </c>
      <c r="G10" s="41">
        <v>95</v>
      </c>
      <c r="H10" s="95">
        <v>43214</v>
      </c>
      <c r="I10" s="95"/>
      <c r="J10" s="41" t="s">
        <v>20</v>
      </c>
      <c r="K10" s="41">
        <v>439800</v>
      </c>
      <c r="L10" s="41">
        <v>417810</v>
      </c>
      <c r="M10" s="41">
        <f t="shared" si="1"/>
        <v>373830</v>
      </c>
      <c r="N10" s="41">
        <v>95</v>
      </c>
      <c r="O10" s="41" t="s">
        <v>50</v>
      </c>
      <c r="P10" s="96" t="s">
        <v>49</v>
      </c>
      <c r="Q10" s="41" t="s">
        <v>51</v>
      </c>
      <c r="R10" s="41" t="s">
        <v>51</v>
      </c>
    </row>
    <row r="11" spans="1:16383" s="26" customFormat="1" x14ac:dyDescent="0.25">
      <c r="A11" s="26" t="s">
        <v>169</v>
      </c>
      <c r="B11" s="26" t="s">
        <v>170</v>
      </c>
      <c r="C11" s="26" t="s">
        <v>171</v>
      </c>
      <c r="D11" s="26">
        <v>175077.69</v>
      </c>
      <c r="E11" s="26">
        <v>166323.81</v>
      </c>
      <c r="F11" s="26">
        <f>ROUND(D11*0.5,2)</f>
        <v>87538.85</v>
      </c>
      <c r="G11" s="26">
        <v>95</v>
      </c>
      <c r="H11" s="26">
        <v>43214</v>
      </c>
      <c r="J11" s="26" t="s">
        <v>20</v>
      </c>
      <c r="K11" s="26">
        <v>175077.69</v>
      </c>
      <c r="L11" s="26">
        <v>166323.81</v>
      </c>
      <c r="M11" s="26">
        <f>ROUND(K11*0.5,2)</f>
        <v>87538.85</v>
      </c>
      <c r="N11" s="26">
        <v>95</v>
      </c>
      <c r="O11" s="26" t="s">
        <v>45</v>
      </c>
      <c r="P11" s="97" t="s">
        <v>95</v>
      </c>
      <c r="Q11" s="26" t="s">
        <v>46</v>
      </c>
      <c r="R11" s="26" t="s">
        <v>172</v>
      </c>
    </row>
    <row r="12" spans="1:16383" s="15" customFormat="1" x14ac:dyDescent="0.25">
      <c r="A12" s="15" t="s">
        <v>173</v>
      </c>
      <c r="B12" s="15" t="s">
        <v>174</v>
      </c>
      <c r="C12" s="15" t="s">
        <v>175</v>
      </c>
      <c r="D12" s="15">
        <v>206924.09</v>
      </c>
      <c r="E12" s="15">
        <v>196577.89</v>
      </c>
      <c r="F12" s="15">
        <f t="shared" si="0"/>
        <v>175885.48</v>
      </c>
      <c r="G12" s="15">
        <v>95</v>
      </c>
      <c r="H12" s="98"/>
      <c r="I12" s="98"/>
      <c r="J12" s="15" t="s">
        <v>20</v>
      </c>
      <c r="K12" s="15">
        <v>198072.95999999999</v>
      </c>
      <c r="L12" s="15">
        <v>188169.31</v>
      </c>
      <c r="M12" s="15">
        <f t="shared" si="1"/>
        <v>168362.02</v>
      </c>
      <c r="N12" s="15">
        <v>95</v>
      </c>
      <c r="O12" s="15" t="s">
        <v>37</v>
      </c>
      <c r="P12" s="99" t="s">
        <v>36</v>
      </c>
      <c r="Q12" s="15" t="s">
        <v>97</v>
      </c>
      <c r="R12" s="15" t="s">
        <v>176</v>
      </c>
    </row>
    <row r="13" spans="1:16383" s="17" customFormat="1" x14ac:dyDescent="0.25">
      <c r="A13" s="17" t="s">
        <v>177</v>
      </c>
      <c r="B13" s="17" t="s">
        <v>178</v>
      </c>
      <c r="C13" s="17" t="s">
        <v>179</v>
      </c>
      <c r="D13" s="17">
        <v>670000</v>
      </c>
      <c r="E13" s="17">
        <v>636500</v>
      </c>
      <c r="F13" s="17">
        <f>ROUND(D13*0.5,2)</f>
        <v>335000</v>
      </c>
      <c r="G13" s="17">
        <v>95</v>
      </c>
      <c r="H13" s="93">
        <v>43214</v>
      </c>
      <c r="I13" s="93"/>
      <c r="J13" s="17" t="s">
        <v>20</v>
      </c>
      <c r="K13" s="17">
        <v>670000</v>
      </c>
      <c r="L13" s="17">
        <v>636500</v>
      </c>
      <c r="M13" s="17">
        <f>ROUND(K13*0.5,2)</f>
        <v>335000</v>
      </c>
      <c r="N13" s="17">
        <v>95</v>
      </c>
      <c r="O13" s="17" t="s">
        <v>45</v>
      </c>
      <c r="P13" s="94" t="s">
        <v>44</v>
      </c>
      <c r="Q13" s="17" t="s">
        <v>99</v>
      </c>
      <c r="R13" s="17" t="s">
        <v>180</v>
      </c>
    </row>
    <row r="14" spans="1:16383" s="16" customFormat="1" x14ac:dyDescent="0.25">
      <c r="A14" s="16" t="s">
        <v>181</v>
      </c>
      <c r="B14" s="16" t="s">
        <v>182</v>
      </c>
      <c r="C14" s="16" t="s">
        <v>183</v>
      </c>
      <c r="D14" s="16">
        <v>350173.68</v>
      </c>
      <c r="E14" s="16">
        <v>332665</v>
      </c>
      <c r="F14" s="16">
        <f t="shared" si="0"/>
        <v>297647.63</v>
      </c>
      <c r="G14" s="16">
        <v>95</v>
      </c>
      <c r="H14" s="86">
        <v>43214</v>
      </c>
      <c r="I14" s="86"/>
      <c r="J14" s="16" t="s">
        <v>20</v>
      </c>
      <c r="K14" s="16">
        <v>350173.68</v>
      </c>
      <c r="L14" s="16">
        <v>332665</v>
      </c>
      <c r="M14" s="16">
        <f t="shared" si="1"/>
        <v>297647.63</v>
      </c>
      <c r="N14" s="16">
        <v>95</v>
      </c>
      <c r="O14" s="16" t="s">
        <v>41</v>
      </c>
      <c r="P14" s="87" t="s">
        <v>40</v>
      </c>
      <c r="Q14" s="16" t="s">
        <v>42</v>
      </c>
      <c r="R14" s="16" t="s">
        <v>184</v>
      </c>
    </row>
    <row r="15" spans="1:16383" s="17" customFormat="1" x14ac:dyDescent="0.25">
      <c r="A15" s="17" t="s">
        <v>185</v>
      </c>
      <c r="B15" s="17" t="s">
        <v>91</v>
      </c>
      <c r="C15" s="17" t="s">
        <v>92</v>
      </c>
      <c r="D15" s="17">
        <v>217750</v>
      </c>
      <c r="E15" s="17">
        <v>206862.5</v>
      </c>
      <c r="F15" s="17">
        <f>ROUND(D15*0.5,2)</f>
        <v>108875</v>
      </c>
      <c r="G15" s="17">
        <v>95</v>
      </c>
      <c r="H15" s="93"/>
      <c r="I15" s="93">
        <v>43214</v>
      </c>
      <c r="J15" s="17" t="s">
        <v>39</v>
      </c>
      <c r="K15" s="17">
        <v>0</v>
      </c>
      <c r="L15" s="17">
        <v>0</v>
      </c>
      <c r="M15" s="17">
        <f>ROUND(K15*0.5,2)</f>
        <v>0</v>
      </c>
      <c r="N15" s="17">
        <v>0</v>
      </c>
      <c r="O15" s="17" t="s">
        <v>45</v>
      </c>
      <c r="P15" s="94" t="s">
        <v>44</v>
      </c>
      <c r="Q15" s="17" t="s">
        <v>93</v>
      </c>
      <c r="R15" s="17" t="s">
        <v>94</v>
      </c>
    </row>
    <row r="16" spans="1:16383" s="15" customFormat="1" x14ac:dyDescent="0.25">
      <c r="A16" s="15" t="s">
        <v>186</v>
      </c>
      <c r="B16" s="15" t="s">
        <v>187</v>
      </c>
      <c r="C16" s="15" t="s">
        <v>188</v>
      </c>
      <c r="D16" s="15">
        <v>149469.57</v>
      </c>
      <c r="E16" s="15">
        <v>141996.09</v>
      </c>
      <c r="F16" s="15">
        <f t="shared" si="0"/>
        <v>127049.13</v>
      </c>
      <c r="G16" s="15">
        <v>95</v>
      </c>
      <c r="H16" s="98">
        <v>43214</v>
      </c>
      <c r="I16" s="98"/>
      <c r="J16" s="15" t="s">
        <v>20</v>
      </c>
      <c r="K16" s="15">
        <v>149169.57</v>
      </c>
      <c r="L16" s="15">
        <v>141711.09</v>
      </c>
      <c r="M16" s="15">
        <f t="shared" si="1"/>
        <v>126794.13</v>
      </c>
      <c r="N16" s="15">
        <v>95</v>
      </c>
      <c r="O16" s="15" t="s">
        <v>37</v>
      </c>
      <c r="P16" s="99" t="s">
        <v>36</v>
      </c>
      <c r="Q16" s="15" t="s">
        <v>97</v>
      </c>
      <c r="R16" s="15" t="s">
        <v>189</v>
      </c>
    </row>
    <row r="17" spans="1:18" s="20" customFormat="1" x14ac:dyDescent="0.25">
      <c r="A17" s="20" t="s">
        <v>190</v>
      </c>
      <c r="B17" s="20" t="s">
        <v>191</v>
      </c>
      <c r="C17" s="20" t="s">
        <v>192</v>
      </c>
      <c r="D17" s="20">
        <v>179398.22</v>
      </c>
      <c r="E17" s="20">
        <v>170428.31</v>
      </c>
      <c r="F17" s="20">
        <f t="shared" si="0"/>
        <v>152488.49</v>
      </c>
      <c r="G17" s="20">
        <v>95</v>
      </c>
      <c r="H17" s="89">
        <v>43242</v>
      </c>
      <c r="I17" s="89"/>
      <c r="J17" s="20" t="s">
        <v>20</v>
      </c>
      <c r="K17" s="20">
        <v>179398.22</v>
      </c>
      <c r="L17" s="20">
        <v>170428.31</v>
      </c>
      <c r="M17" s="20">
        <f t="shared" si="1"/>
        <v>152488.49</v>
      </c>
      <c r="N17" s="20">
        <v>95</v>
      </c>
      <c r="O17" s="20" t="s">
        <v>50</v>
      </c>
      <c r="P17" s="90" t="s">
        <v>59</v>
      </c>
      <c r="Q17" s="20" t="s">
        <v>115</v>
      </c>
      <c r="R17" s="20" t="s">
        <v>193</v>
      </c>
    </row>
    <row r="18" spans="1:18" s="27" customFormat="1" x14ac:dyDescent="0.25">
      <c r="A18" s="27" t="s">
        <v>194</v>
      </c>
      <c r="B18" s="27" t="s">
        <v>195</v>
      </c>
      <c r="C18" s="27" t="s">
        <v>196</v>
      </c>
      <c r="D18" s="27">
        <v>301500</v>
      </c>
      <c r="E18" s="27">
        <v>286425</v>
      </c>
      <c r="F18" s="27">
        <f t="shared" si="0"/>
        <v>256275</v>
      </c>
      <c r="G18" s="27">
        <v>95</v>
      </c>
      <c r="H18" s="100">
        <v>43214</v>
      </c>
      <c r="I18" s="100"/>
      <c r="J18" s="27" t="s">
        <v>20</v>
      </c>
      <c r="K18" s="27">
        <v>301500</v>
      </c>
      <c r="L18" s="27">
        <v>286425</v>
      </c>
      <c r="M18" s="27">
        <f t="shared" si="1"/>
        <v>256275</v>
      </c>
      <c r="N18" s="27">
        <v>95</v>
      </c>
      <c r="O18" s="27" t="s">
        <v>77</v>
      </c>
      <c r="P18" s="101" t="s">
        <v>76</v>
      </c>
      <c r="Q18" s="27" t="s">
        <v>107</v>
      </c>
      <c r="R18" s="27" t="s">
        <v>197</v>
      </c>
    </row>
    <row r="19" spans="1:18" s="18" customFormat="1" x14ac:dyDescent="0.25">
      <c r="A19" s="18" t="s">
        <v>198</v>
      </c>
      <c r="B19" s="18" t="s">
        <v>199</v>
      </c>
      <c r="C19" s="18" t="s">
        <v>200</v>
      </c>
      <c r="D19" s="18">
        <v>286567.28000000003</v>
      </c>
      <c r="E19" s="18">
        <v>272238.92</v>
      </c>
      <c r="F19" s="18">
        <f t="shared" si="0"/>
        <v>243582.19</v>
      </c>
      <c r="G19" s="18">
        <v>95</v>
      </c>
      <c r="H19" s="91">
        <v>43214</v>
      </c>
      <c r="I19" s="91"/>
      <c r="J19" s="18" t="s">
        <v>20</v>
      </c>
      <c r="K19" s="18">
        <v>286567.28000000003</v>
      </c>
      <c r="L19" s="18">
        <v>272238.92</v>
      </c>
      <c r="M19" s="18">
        <f t="shared" si="1"/>
        <v>243582.19</v>
      </c>
      <c r="N19" s="18">
        <v>95</v>
      </c>
      <c r="O19" s="18" t="s">
        <v>53</v>
      </c>
      <c r="P19" s="92" t="s">
        <v>52</v>
      </c>
      <c r="Q19" s="18" t="s">
        <v>75</v>
      </c>
      <c r="R19" s="18" t="s">
        <v>201</v>
      </c>
    </row>
    <row r="20" spans="1:18" s="18" customFormat="1" x14ac:dyDescent="0.25">
      <c r="A20" s="18" t="s">
        <v>202</v>
      </c>
      <c r="B20" s="18" t="s">
        <v>203</v>
      </c>
      <c r="C20" s="18" t="s">
        <v>204</v>
      </c>
      <c r="D20" s="18">
        <v>208800</v>
      </c>
      <c r="E20" s="18">
        <v>198360</v>
      </c>
      <c r="F20" s="18">
        <f t="shared" si="0"/>
        <v>177480</v>
      </c>
      <c r="G20" s="18">
        <v>95</v>
      </c>
      <c r="H20" s="91">
        <v>43214</v>
      </c>
      <c r="I20" s="91"/>
      <c r="J20" s="18" t="s">
        <v>20</v>
      </c>
      <c r="K20" s="18">
        <v>208800</v>
      </c>
      <c r="L20" s="18">
        <v>198360</v>
      </c>
      <c r="M20" s="18">
        <f t="shared" si="1"/>
        <v>177480</v>
      </c>
      <c r="N20" s="18">
        <v>95</v>
      </c>
      <c r="O20" s="18" t="s">
        <v>53</v>
      </c>
      <c r="P20" s="92" t="s">
        <v>52</v>
      </c>
      <c r="Q20" s="18" t="s">
        <v>100</v>
      </c>
      <c r="R20" s="18" t="s">
        <v>205</v>
      </c>
    </row>
    <row r="21" spans="1:18" s="15" customFormat="1" x14ac:dyDescent="0.25">
      <c r="A21" s="15" t="s">
        <v>206</v>
      </c>
      <c r="B21" s="15" t="s">
        <v>207</v>
      </c>
      <c r="C21" s="15" t="s">
        <v>208</v>
      </c>
      <c r="D21" s="15">
        <v>104498.58</v>
      </c>
      <c r="E21" s="15">
        <v>99273.65</v>
      </c>
      <c r="F21" s="15">
        <f t="shared" si="0"/>
        <v>88823.79</v>
      </c>
      <c r="G21" s="15">
        <v>95</v>
      </c>
      <c r="H21" s="98">
        <v>43214</v>
      </c>
      <c r="I21" s="98"/>
      <c r="J21" s="15" t="s">
        <v>20</v>
      </c>
      <c r="K21" s="15">
        <v>104498.58</v>
      </c>
      <c r="L21" s="15">
        <v>99273.65</v>
      </c>
      <c r="M21" s="15">
        <f t="shared" si="1"/>
        <v>88823.79</v>
      </c>
      <c r="N21" s="15">
        <v>95</v>
      </c>
      <c r="O21" s="15" t="s">
        <v>37</v>
      </c>
      <c r="P21" s="99" t="s">
        <v>36</v>
      </c>
      <c r="Q21" s="15" t="s">
        <v>47</v>
      </c>
      <c r="R21" s="15" t="s">
        <v>209</v>
      </c>
    </row>
    <row r="22" spans="1:18" s="15" customFormat="1" x14ac:dyDescent="0.25">
      <c r="A22" s="15" t="s">
        <v>210</v>
      </c>
      <c r="B22" s="15" t="s">
        <v>211</v>
      </c>
      <c r="C22" s="15" t="s">
        <v>212</v>
      </c>
      <c r="D22" s="15">
        <v>348591.03</v>
      </c>
      <c r="E22" s="15">
        <v>331161.48</v>
      </c>
      <c r="F22" s="15">
        <f t="shared" si="0"/>
        <v>296302.38</v>
      </c>
      <c r="G22" s="15">
        <v>95</v>
      </c>
      <c r="H22" s="98"/>
      <c r="I22" s="98">
        <v>43244</v>
      </c>
      <c r="J22" s="15" t="s">
        <v>39</v>
      </c>
      <c r="K22" s="15">
        <v>0</v>
      </c>
      <c r="L22" s="15">
        <v>0</v>
      </c>
      <c r="M22" s="15">
        <f t="shared" si="1"/>
        <v>0</v>
      </c>
      <c r="N22" s="15">
        <v>95</v>
      </c>
      <c r="O22" s="15" t="s">
        <v>37</v>
      </c>
      <c r="P22" s="99" t="s">
        <v>36</v>
      </c>
      <c r="Q22" s="15" t="s">
        <v>64</v>
      </c>
      <c r="R22" s="15" t="s">
        <v>64</v>
      </c>
    </row>
    <row r="23" spans="1:18" s="24" customFormat="1" x14ac:dyDescent="0.25">
      <c r="A23" s="24" t="s">
        <v>213</v>
      </c>
      <c r="B23" s="24" t="s">
        <v>214</v>
      </c>
      <c r="C23" s="24" t="s">
        <v>215</v>
      </c>
      <c r="D23" s="24">
        <v>372000</v>
      </c>
      <c r="E23" s="24">
        <v>334800</v>
      </c>
      <c r="F23" s="24">
        <f t="shared" si="0"/>
        <v>316200</v>
      </c>
      <c r="G23" s="24">
        <v>90</v>
      </c>
      <c r="J23" s="24" t="s">
        <v>39</v>
      </c>
      <c r="K23" s="24">
        <v>0</v>
      </c>
      <c r="L23" s="24">
        <v>0</v>
      </c>
      <c r="M23" s="24">
        <v>0</v>
      </c>
      <c r="N23" s="24">
        <v>90</v>
      </c>
      <c r="O23" s="24" t="s">
        <v>57</v>
      </c>
      <c r="P23" s="102" t="s">
        <v>69</v>
      </c>
      <c r="Q23" s="24" t="s">
        <v>58</v>
      </c>
      <c r="R23" s="24" t="s">
        <v>58</v>
      </c>
    </row>
    <row r="24" spans="1:18" s="19" customFormat="1" x14ac:dyDescent="0.25">
      <c r="A24" s="19" t="s">
        <v>216</v>
      </c>
      <c r="B24" s="19" t="s">
        <v>217</v>
      </c>
      <c r="C24" s="19" t="s">
        <v>218</v>
      </c>
      <c r="D24" s="19">
        <v>271315.89</v>
      </c>
      <c r="E24" s="19">
        <v>257750.1</v>
      </c>
      <c r="F24" s="19">
        <f t="shared" si="0"/>
        <v>230618.51</v>
      </c>
      <c r="G24" s="19">
        <v>95</v>
      </c>
      <c r="H24" s="19">
        <v>43214</v>
      </c>
      <c r="J24" s="19" t="s">
        <v>20</v>
      </c>
      <c r="K24" s="19">
        <v>271315.89</v>
      </c>
      <c r="L24" s="19">
        <v>257750.1</v>
      </c>
      <c r="M24" s="19">
        <f t="shared" si="1"/>
        <v>230618.51</v>
      </c>
      <c r="N24" s="19">
        <v>95</v>
      </c>
      <c r="O24" s="19" t="s">
        <v>57</v>
      </c>
      <c r="P24" s="103" t="s">
        <v>56</v>
      </c>
      <c r="Q24" s="19" t="s">
        <v>65</v>
      </c>
      <c r="R24" s="19" t="s">
        <v>219</v>
      </c>
    </row>
    <row r="25" spans="1:18" s="15" customFormat="1" x14ac:dyDescent="0.25">
      <c r="A25" s="15" t="s">
        <v>220</v>
      </c>
      <c r="B25" s="15" t="s">
        <v>221</v>
      </c>
      <c r="C25" s="15" t="s">
        <v>222</v>
      </c>
      <c r="D25" s="15">
        <v>303700</v>
      </c>
      <c r="E25" s="15">
        <v>288515</v>
      </c>
      <c r="F25" s="15">
        <f t="shared" si="0"/>
        <v>258145</v>
      </c>
      <c r="G25" s="15">
        <v>95</v>
      </c>
      <c r="H25" s="98">
        <v>43214</v>
      </c>
      <c r="I25" s="98"/>
      <c r="J25" s="15" t="s">
        <v>20</v>
      </c>
      <c r="K25" s="15">
        <v>301506.64</v>
      </c>
      <c r="L25" s="15">
        <v>286431.31</v>
      </c>
      <c r="M25" s="15">
        <f t="shared" si="1"/>
        <v>256280.64</v>
      </c>
      <c r="N25" s="15">
        <v>95</v>
      </c>
      <c r="O25" s="15" t="s">
        <v>37</v>
      </c>
      <c r="P25" s="99" t="s">
        <v>36</v>
      </c>
      <c r="Q25" s="15" t="s">
        <v>55</v>
      </c>
      <c r="R25" s="15" t="s">
        <v>223</v>
      </c>
    </row>
    <row r="26" spans="1:18" s="15" customFormat="1" x14ac:dyDescent="0.25">
      <c r="A26" s="15" t="s">
        <v>224</v>
      </c>
      <c r="B26" s="15" t="s">
        <v>225</v>
      </c>
      <c r="C26" s="15" t="s">
        <v>226</v>
      </c>
      <c r="D26" s="15">
        <v>247000</v>
      </c>
      <c r="E26" s="15">
        <v>234650</v>
      </c>
      <c r="F26" s="15">
        <f t="shared" si="0"/>
        <v>209950</v>
      </c>
      <c r="G26" s="15">
        <v>95</v>
      </c>
      <c r="H26" s="98">
        <v>43214</v>
      </c>
      <c r="I26" s="98"/>
      <c r="J26" s="15" t="s">
        <v>20</v>
      </c>
      <c r="K26" s="15">
        <v>241012</v>
      </c>
      <c r="L26" s="15">
        <v>228961.4</v>
      </c>
      <c r="M26" s="15">
        <f t="shared" si="1"/>
        <v>204860.2</v>
      </c>
      <c r="N26" s="15">
        <v>95</v>
      </c>
      <c r="O26" s="15" t="s">
        <v>37</v>
      </c>
      <c r="P26" s="99" t="s">
        <v>36</v>
      </c>
      <c r="Q26" s="15" t="s">
        <v>227</v>
      </c>
      <c r="R26" s="15" t="s">
        <v>227</v>
      </c>
    </row>
    <row r="27" spans="1:18" s="21" customFormat="1" x14ac:dyDescent="0.25">
      <c r="A27" s="21" t="s">
        <v>228</v>
      </c>
      <c r="B27" s="21" t="s">
        <v>229</v>
      </c>
      <c r="C27" s="21" t="s">
        <v>230</v>
      </c>
      <c r="D27" s="21">
        <v>502500</v>
      </c>
      <c r="E27" s="21">
        <v>452250</v>
      </c>
      <c r="F27" s="21">
        <f t="shared" si="0"/>
        <v>427125</v>
      </c>
      <c r="G27" s="21">
        <v>90</v>
      </c>
      <c r="I27" s="21">
        <v>43018</v>
      </c>
      <c r="J27" s="21" t="s">
        <v>19</v>
      </c>
      <c r="K27" s="21">
        <v>0</v>
      </c>
      <c r="L27" s="21">
        <v>0</v>
      </c>
      <c r="M27" s="21">
        <f t="shared" si="1"/>
        <v>0</v>
      </c>
      <c r="N27" s="21">
        <v>0</v>
      </c>
      <c r="O27" s="21" t="s">
        <v>37</v>
      </c>
      <c r="P27" s="104" t="s">
        <v>61</v>
      </c>
      <c r="Q27" s="21" t="s">
        <v>47</v>
      </c>
      <c r="R27" s="21" t="s">
        <v>47</v>
      </c>
    </row>
    <row r="28" spans="1:18" s="16" customFormat="1" x14ac:dyDescent="0.25">
      <c r="A28" s="16" t="s">
        <v>231</v>
      </c>
      <c r="B28" s="16" t="s">
        <v>232</v>
      </c>
      <c r="C28" s="16" t="s">
        <v>233</v>
      </c>
      <c r="D28" s="16">
        <v>200700</v>
      </c>
      <c r="E28" s="16">
        <v>190665</v>
      </c>
      <c r="F28" s="16">
        <f t="shared" si="0"/>
        <v>170595</v>
      </c>
      <c r="G28" s="16">
        <v>95</v>
      </c>
      <c r="H28" s="86">
        <v>43214</v>
      </c>
      <c r="I28" s="86"/>
      <c r="J28" s="16" t="s">
        <v>20</v>
      </c>
      <c r="K28" s="16">
        <v>200700</v>
      </c>
      <c r="L28" s="16">
        <v>190665</v>
      </c>
      <c r="M28" s="16">
        <f t="shared" si="1"/>
        <v>170595</v>
      </c>
      <c r="N28" s="16">
        <v>95</v>
      </c>
      <c r="O28" s="16" t="s">
        <v>41</v>
      </c>
      <c r="P28" s="87" t="s">
        <v>40</v>
      </c>
      <c r="Q28" s="16" t="s">
        <v>42</v>
      </c>
      <c r="R28" s="16" t="s">
        <v>234</v>
      </c>
    </row>
    <row r="29" spans="1:18" s="15" customFormat="1" x14ac:dyDescent="0.25">
      <c r="A29" s="15" t="s">
        <v>235</v>
      </c>
      <c r="B29" s="15" t="s">
        <v>236</v>
      </c>
      <c r="C29" s="15" t="s">
        <v>237</v>
      </c>
      <c r="D29" s="15">
        <v>113873.87</v>
      </c>
      <c r="E29" s="15">
        <v>108180.18</v>
      </c>
      <c r="F29" s="15">
        <f t="shared" si="0"/>
        <v>96792.79</v>
      </c>
      <c r="G29" s="15">
        <v>95</v>
      </c>
      <c r="H29" s="98">
        <v>43214</v>
      </c>
      <c r="I29" s="98"/>
      <c r="J29" s="15" t="s">
        <v>20</v>
      </c>
      <c r="K29" s="15">
        <v>113414.08</v>
      </c>
      <c r="L29" s="15">
        <v>107743.38</v>
      </c>
      <c r="M29" s="15">
        <f t="shared" si="1"/>
        <v>96401.97</v>
      </c>
      <c r="N29" s="15">
        <v>95</v>
      </c>
      <c r="O29" s="15" t="s">
        <v>37</v>
      </c>
      <c r="P29" s="99" t="s">
        <v>36</v>
      </c>
      <c r="Q29" s="15" t="s">
        <v>108</v>
      </c>
      <c r="R29" s="15" t="s">
        <v>238</v>
      </c>
    </row>
    <row r="30" spans="1:18" s="16" customFormat="1" x14ac:dyDescent="0.25">
      <c r="A30" s="16" t="s">
        <v>239</v>
      </c>
      <c r="B30" s="16" t="s">
        <v>240</v>
      </c>
      <c r="C30" s="16" t="s">
        <v>241</v>
      </c>
      <c r="D30" s="16">
        <v>204284.99</v>
      </c>
      <c r="E30" s="16">
        <v>194070.74</v>
      </c>
      <c r="F30" s="16">
        <f t="shared" si="0"/>
        <v>173642.23999999999</v>
      </c>
      <c r="G30" s="16">
        <v>95</v>
      </c>
      <c r="H30" s="86">
        <v>43214</v>
      </c>
      <c r="I30" s="86"/>
      <c r="J30" s="16" t="s">
        <v>20</v>
      </c>
      <c r="K30" s="16">
        <v>204284.99</v>
      </c>
      <c r="L30" s="16">
        <v>194070.74</v>
      </c>
      <c r="M30" s="16">
        <f t="shared" si="1"/>
        <v>173642.23999999999</v>
      </c>
      <c r="N30" s="16">
        <v>95</v>
      </c>
      <c r="O30" s="16" t="s">
        <v>41</v>
      </c>
      <c r="P30" s="87" t="s">
        <v>40</v>
      </c>
      <c r="Q30" s="16" t="s">
        <v>89</v>
      </c>
      <c r="R30" s="16" t="s">
        <v>242</v>
      </c>
    </row>
    <row r="31" spans="1:18" s="20" customFormat="1" x14ac:dyDescent="0.25">
      <c r="A31" s="20" t="s">
        <v>243</v>
      </c>
      <c r="B31" s="20" t="s">
        <v>111</v>
      </c>
      <c r="C31" s="20" t="s">
        <v>112</v>
      </c>
      <c r="D31" s="20">
        <v>183800</v>
      </c>
      <c r="E31" s="20">
        <v>174610</v>
      </c>
      <c r="F31" s="20">
        <f t="shared" si="0"/>
        <v>156230</v>
      </c>
      <c r="G31" s="20">
        <v>95</v>
      </c>
      <c r="H31" s="89">
        <v>43214</v>
      </c>
      <c r="I31" s="89"/>
      <c r="J31" s="20" t="s">
        <v>20</v>
      </c>
      <c r="K31" s="20">
        <v>183800</v>
      </c>
      <c r="L31" s="20">
        <v>174610</v>
      </c>
      <c r="M31" s="20">
        <f t="shared" si="1"/>
        <v>156230</v>
      </c>
      <c r="N31" s="20">
        <v>95</v>
      </c>
      <c r="O31" s="20" t="s">
        <v>50</v>
      </c>
      <c r="P31" s="90" t="s">
        <v>59</v>
      </c>
      <c r="Q31" s="20" t="s">
        <v>98</v>
      </c>
      <c r="R31" s="20" t="s">
        <v>113</v>
      </c>
    </row>
    <row r="32" spans="1:18" s="26" customFormat="1" x14ac:dyDescent="0.25">
      <c r="A32" s="26" t="s">
        <v>244</v>
      </c>
      <c r="B32" s="26" t="s">
        <v>245</v>
      </c>
      <c r="C32" s="26" t="s">
        <v>246</v>
      </c>
      <c r="D32" s="26">
        <v>334500</v>
      </c>
      <c r="E32" s="26">
        <v>317775</v>
      </c>
      <c r="F32" s="26">
        <f>ROUND(D32*0.5,2)</f>
        <v>167250</v>
      </c>
      <c r="G32" s="26">
        <v>95</v>
      </c>
      <c r="H32" s="26">
        <v>43214</v>
      </c>
      <c r="J32" s="26" t="s">
        <v>20</v>
      </c>
      <c r="K32" s="26">
        <v>334500</v>
      </c>
      <c r="L32" s="26">
        <v>317775</v>
      </c>
      <c r="M32" s="26">
        <f>ROUND(K32*0.5,2)</f>
        <v>167250</v>
      </c>
      <c r="N32" s="26">
        <v>95</v>
      </c>
      <c r="O32" s="26" t="s">
        <v>45</v>
      </c>
      <c r="P32" s="97" t="s">
        <v>95</v>
      </c>
      <c r="Q32" s="26" t="s">
        <v>93</v>
      </c>
      <c r="R32" s="26" t="s">
        <v>247</v>
      </c>
    </row>
    <row r="33" spans="1:18" s="20" customFormat="1" x14ac:dyDescent="0.25">
      <c r="A33" s="20" t="s">
        <v>248</v>
      </c>
      <c r="B33" s="20" t="s">
        <v>249</v>
      </c>
      <c r="C33" s="20" t="s">
        <v>250</v>
      </c>
      <c r="D33" s="20">
        <v>355174.04</v>
      </c>
      <c r="E33" s="20">
        <v>337415.34</v>
      </c>
      <c r="F33" s="20">
        <f t="shared" si="0"/>
        <v>301897.93</v>
      </c>
      <c r="G33" s="20">
        <v>95</v>
      </c>
      <c r="H33" s="89">
        <v>43248</v>
      </c>
      <c r="I33" s="89"/>
      <c r="J33" s="20" t="s">
        <v>20</v>
      </c>
      <c r="K33" s="20">
        <v>325000</v>
      </c>
      <c r="L33" s="20">
        <v>308750</v>
      </c>
      <c r="M33" s="20">
        <f t="shared" si="1"/>
        <v>276250</v>
      </c>
      <c r="N33" s="20">
        <v>95</v>
      </c>
      <c r="O33" s="20" t="s">
        <v>50</v>
      </c>
      <c r="P33" s="90" t="s">
        <v>59</v>
      </c>
      <c r="Q33" s="20" t="s">
        <v>251</v>
      </c>
      <c r="R33" s="20" t="s">
        <v>252</v>
      </c>
    </row>
    <row r="34" spans="1:18" s="24" customFormat="1" x14ac:dyDescent="0.25">
      <c r="A34" s="24" t="s">
        <v>253</v>
      </c>
      <c r="B34" s="24" t="s">
        <v>254</v>
      </c>
      <c r="C34" s="24" t="s">
        <v>68</v>
      </c>
      <c r="D34" s="24">
        <v>468997.61</v>
      </c>
      <c r="E34" s="24">
        <v>445547.73</v>
      </c>
      <c r="F34" s="24">
        <f t="shared" si="0"/>
        <v>398647.97</v>
      </c>
      <c r="G34" s="24">
        <v>95</v>
      </c>
      <c r="H34" s="229">
        <v>43243</v>
      </c>
      <c r="J34" s="24" t="s">
        <v>255</v>
      </c>
      <c r="K34" s="24">
        <v>468997.61</v>
      </c>
      <c r="L34" s="24">
        <v>445547.73</v>
      </c>
      <c r="M34" s="24">
        <f t="shared" si="1"/>
        <v>398647.97</v>
      </c>
      <c r="N34" s="24">
        <v>95</v>
      </c>
      <c r="O34" s="24" t="s">
        <v>57</v>
      </c>
      <c r="P34" s="102" t="s">
        <v>69</v>
      </c>
      <c r="Q34" s="24" t="s">
        <v>58</v>
      </c>
      <c r="R34" s="24" t="s">
        <v>58</v>
      </c>
    </row>
    <row r="35" spans="1:18" s="25" customFormat="1" x14ac:dyDescent="0.25">
      <c r="A35" s="25" t="s">
        <v>256</v>
      </c>
      <c r="B35" s="25" t="s">
        <v>257</v>
      </c>
      <c r="C35" s="25" t="s">
        <v>258</v>
      </c>
      <c r="D35" s="25">
        <v>252400</v>
      </c>
      <c r="E35" s="25">
        <v>239780</v>
      </c>
      <c r="F35" s="25">
        <f t="shared" si="0"/>
        <v>214540</v>
      </c>
      <c r="G35" s="25">
        <v>95</v>
      </c>
      <c r="H35" s="25">
        <v>43234</v>
      </c>
      <c r="J35" s="25" t="s">
        <v>20</v>
      </c>
      <c r="K35" s="25">
        <v>252400</v>
      </c>
      <c r="L35" s="25">
        <v>239780</v>
      </c>
      <c r="M35" s="25">
        <f t="shared" si="1"/>
        <v>214540</v>
      </c>
      <c r="N35" s="25">
        <v>95</v>
      </c>
      <c r="O35" s="25" t="s">
        <v>77</v>
      </c>
      <c r="P35" s="105" t="s">
        <v>84</v>
      </c>
      <c r="Q35" s="25" t="s">
        <v>114</v>
      </c>
      <c r="R35" s="25" t="s">
        <v>259</v>
      </c>
    </row>
    <row r="36" spans="1:18" s="17" customFormat="1" x14ac:dyDescent="0.25">
      <c r="A36" s="17" t="s">
        <v>260</v>
      </c>
      <c r="B36" s="17" t="s">
        <v>261</v>
      </c>
      <c r="C36" s="17" t="s">
        <v>262</v>
      </c>
      <c r="D36" s="17">
        <v>384898.37</v>
      </c>
      <c r="E36" s="17">
        <v>365653.45</v>
      </c>
      <c r="F36" s="17">
        <f>ROUND(D36*0.5,2)</f>
        <v>192449.19</v>
      </c>
      <c r="G36" s="17">
        <v>95</v>
      </c>
      <c r="H36" s="93">
        <v>43214</v>
      </c>
      <c r="I36" s="93"/>
      <c r="J36" s="17" t="s">
        <v>20</v>
      </c>
      <c r="K36" s="17">
        <v>384898.37</v>
      </c>
      <c r="L36" s="17">
        <v>365653.45</v>
      </c>
      <c r="M36" s="17">
        <f>ROUND(K36*0.5,2)</f>
        <v>192449.19</v>
      </c>
      <c r="N36" s="17">
        <v>95</v>
      </c>
      <c r="O36" s="17" t="s">
        <v>45</v>
      </c>
      <c r="P36" s="94" t="s">
        <v>44</v>
      </c>
      <c r="Q36" s="17" t="s">
        <v>109</v>
      </c>
      <c r="R36" s="17" t="s">
        <v>262</v>
      </c>
    </row>
    <row r="37" spans="1:18" s="18" customFormat="1" x14ac:dyDescent="0.25">
      <c r="A37" s="18" t="s">
        <v>263</v>
      </c>
      <c r="B37" s="18" t="s">
        <v>264</v>
      </c>
      <c r="C37" s="18" t="s">
        <v>265</v>
      </c>
      <c r="D37" s="18">
        <v>340719.93</v>
      </c>
      <c r="E37" s="18">
        <v>323683.93</v>
      </c>
      <c r="F37" s="18">
        <f t="shared" si="0"/>
        <v>289611.94</v>
      </c>
      <c r="G37" s="18">
        <v>95</v>
      </c>
      <c r="H37" s="91">
        <v>43248</v>
      </c>
      <c r="I37" s="91"/>
      <c r="J37" s="18" t="s">
        <v>20</v>
      </c>
      <c r="K37" s="18">
        <v>340719.93</v>
      </c>
      <c r="L37" s="18">
        <v>323683.93</v>
      </c>
      <c r="M37" s="18">
        <f t="shared" si="1"/>
        <v>289611.94</v>
      </c>
      <c r="N37" s="18">
        <v>95</v>
      </c>
      <c r="O37" s="18" t="s">
        <v>53</v>
      </c>
      <c r="P37" s="92" t="s">
        <v>52</v>
      </c>
      <c r="Q37" s="18" t="s">
        <v>96</v>
      </c>
      <c r="R37" s="18" t="s">
        <v>96</v>
      </c>
    </row>
    <row r="38" spans="1:18" s="15" customFormat="1" x14ac:dyDescent="0.25">
      <c r="A38" s="15" t="s">
        <v>266</v>
      </c>
      <c r="B38" s="15" t="s">
        <v>267</v>
      </c>
      <c r="C38" s="15" t="s">
        <v>268</v>
      </c>
      <c r="D38" s="15">
        <v>126958.35</v>
      </c>
      <c r="E38" s="15">
        <v>120610.43</v>
      </c>
      <c r="F38" s="15">
        <f t="shared" si="0"/>
        <v>107914.6</v>
      </c>
      <c r="G38" s="15">
        <v>95</v>
      </c>
      <c r="H38" s="98">
        <v>43214</v>
      </c>
      <c r="I38" s="98"/>
      <c r="J38" s="15" t="s">
        <v>20</v>
      </c>
      <c r="K38" s="15">
        <v>126658.35</v>
      </c>
      <c r="L38" s="15">
        <v>120325.43</v>
      </c>
      <c r="M38" s="15">
        <f t="shared" si="1"/>
        <v>107659.6</v>
      </c>
      <c r="N38" s="15">
        <v>95</v>
      </c>
      <c r="O38" s="15" t="s">
        <v>37</v>
      </c>
      <c r="P38" s="99" t="s">
        <v>36</v>
      </c>
      <c r="Q38" s="15" t="s">
        <v>38</v>
      </c>
      <c r="R38" s="15" t="s">
        <v>269</v>
      </c>
    </row>
    <row r="39" spans="1:18" s="17" customFormat="1" x14ac:dyDescent="0.25">
      <c r="A39" s="17" t="s">
        <v>270</v>
      </c>
      <c r="B39" s="17" t="s">
        <v>271</v>
      </c>
      <c r="C39" s="17" t="s">
        <v>272</v>
      </c>
      <c r="D39" s="17">
        <v>211305.1</v>
      </c>
      <c r="E39" s="17">
        <v>200739.84</v>
      </c>
      <c r="F39" s="17">
        <f>ROUND(D39*0.5,2)</f>
        <v>105652.55</v>
      </c>
      <c r="G39" s="17">
        <v>95</v>
      </c>
      <c r="H39" s="93"/>
      <c r="I39" s="93">
        <v>43007</v>
      </c>
      <c r="J39" s="17" t="s">
        <v>19</v>
      </c>
      <c r="K39" s="17">
        <v>0</v>
      </c>
      <c r="L39" s="17">
        <v>0</v>
      </c>
      <c r="M39" s="17">
        <f>ROUND(K39*0.5,2)</f>
        <v>0</v>
      </c>
      <c r="N39" s="17">
        <v>0</v>
      </c>
      <c r="O39" s="17" t="s">
        <v>45</v>
      </c>
      <c r="P39" s="94" t="s">
        <v>44</v>
      </c>
      <c r="Q39" s="17" t="s">
        <v>109</v>
      </c>
      <c r="R39" s="17" t="s">
        <v>110</v>
      </c>
    </row>
    <row r="40" spans="1:18" s="22" customFormat="1" x14ac:dyDescent="0.25">
      <c r="A40" s="22" t="s">
        <v>273</v>
      </c>
      <c r="B40" s="22" t="s">
        <v>274</v>
      </c>
      <c r="C40" s="22" t="s">
        <v>275</v>
      </c>
      <c r="D40" s="22">
        <v>508611.79</v>
      </c>
      <c r="E40" s="22">
        <v>483181.2</v>
      </c>
      <c r="F40" s="22">
        <f t="shared" si="0"/>
        <v>432320.02</v>
      </c>
      <c r="G40" s="22">
        <v>95</v>
      </c>
      <c r="H40" s="106"/>
      <c r="I40" s="106">
        <v>43229</v>
      </c>
      <c r="J40" s="22" t="s">
        <v>39</v>
      </c>
      <c r="K40" s="22">
        <v>0</v>
      </c>
      <c r="L40" s="22">
        <v>0</v>
      </c>
      <c r="M40" s="22">
        <f t="shared" si="1"/>
        <v>0</v>
      </c>
      <c r="N40" s="22">
        <v>0</v>
      </c>
      <c r="O40" s="22" t="s">
        <v>63</v>
      </c>
      <c r="P40" s="107" t="s">
        <v>62</v>
      </c>
      <c r="Q40" s="22" t="s">
        <v>90</v>
      </c>
      <c r="R40" s="22" t="s">
        <v>276</v>
      </c>
    </row>
    <row r="41" spans="1:18" s="26" customFormat="1" x14ac:dyDescent="0.25">
      <c r="A41" s="26" t="s">
        <v>277</v>
      </c>
      <c r="B41" s="26" t="s">
        <v>278</v>
      </c>
      <c r="C41" s="26" t="s">
        <v>279</v>
      </c>
      <c r="D41" s="26">
        <v>204500</v>
      </c>
      <c r="E41" s="26">
        <v>194275</v>
      </c>
      <c r="F41" s="26">
        <f>ROUND(D41*0.5,2)</f>
        <v>102250</v>
      </c>
      <c r="G41" s="26">
        <v>95</v>
      </c>
      <c r="H41" s="26">
        <v>43214</v>
      </c>
      <c r="J41" s="26" t="s">
        <v>20</v>
      </c>
      <c r="K41" s="26">
        <v>204500</v>
      </c>
      <c r="L41" s="26">
        <v>194275</v>
      </c>
      <c r="M41" s="26">
        <f>ROUND(K41*0.5,2)</f>
        <v>102250</v>
      </c>
      <c r="N41" s="26">
        <v>95</v>
      </c>
      <c r="O41" s="26" t="s">
        <v>45</v>
      </c>
      <c r="P41" s="97" t="s">
        <v>95</v>
      </c>
      <c r="Q41" s="26" t="s">
        <v>93</v>
      </c>
      <c r="R41" s="26" t="s">
        <v>280</v>
      </c>
    </row>
    <row r="42" spans="1:18" s="41" customFormat="1" x14ac:dyDescent="0.25">
      <c r="A42" s="41" t="s">
        <v>281</v>
      </c>
      <c r="B42" s="41" t="s">
        <v>282</v>
      </c>
      <c r="C42" s="41" t="s">
        <v>283</v>
      </c>
      <c r="D42" s="41">
        <v>999600</v>
      </c>
      <c r="E42" s="41">
        <v>899640</v>
      </c>
      <c r="F42" s="41">
        <f t="shared" si="0"/>
        <v>849660</v>
      </c>
      <c r="G42" s="41">
        <v>90</v>
      </c>
      <c r="H42" s="95">
        <v>43214</v>
      </c>
      <c r="I42" s="95"/>
      <c r="J42" s="41" t="s">
        <v>20</v>
      </c>
      <c r="K42" s="41">
        <v>963600</v>
      </c>
      <c r="L42" s="41">
        <v>867240</v>
      </c>
      <c r="M42" s="41">
        <f t="shared" si="1"/>
        <v>819060</v>
      </c>
      <c r="N42" s="41">
        <v>90</v>
      </c>
      <c r="O42" s="41" t="s">
        <v>50</v>
      </c>
      <c r="P42" s="96" t="s">
        <v>49</v>
      </c>
      <c r="Q42" s="41" t="s">
        <v>51</v>
      </c>
      <c r="R42" s="41" t="s">
        <v>51</v>
      </c>
    </row>
    <row r="43" spans="1:18" s="19" customFormat="1" x14ac:dyDescent="0.25">
      <c r="A43" s="19" t="s">
        <v>284</v>
      </c>
      <c r="B43" s="19" t="s">
        <v>285</v>
      </c>
      <c r="C43" s="19" t="s">
        <v>286</v>
      </c>
      <c r="D43" s="19">
        <v>314900</v>
      </c>
      <c r="E43" s="19">
        <v>299155</v>
      </c>
      <c r="F43" s="19">
        <f t="shared" si="0"/>
        <v>267665</v>
      </c>
      <c r="G43" s="19">
        <v>95</v>
      </c>
      <c r="H43" s="19">
        <v>43214</v>
      </c>
      <c r="J43" s="19" t="s">
        <v>20</v>
      </c>
      <c r="K43" s="19">
        <v>314900</v>
      </c>
      <c r="L43" s="19">
        <v>299155</v>
      </c>
      <c r="M43" s="19">
        <f t="shared" si="1"/>
        <v>267665</v>
      </c>
      <c r="N43" s="19">
        <v>95</v>
      </c>
      <c r="O43" s="19" t="s">
        <v>57</v>
      </c>
      <c r="P43" s="103" t="s">
        <v>56</v>
      </c>
      <c r="Q43" s="19" t="s">
        <v>101</v>
      </c>
      <c r="R43" s="19" t="s">
        <v>287</v>
      </c>
    </row>
    <row r="44" spans="1:18" s="19" customFormat="1" x14ac:dyDescent="0.25">
      <c r="A44" s="19" t="s">
        <v>288</v>
      </c>
      <c r="B44" s="19" t="s">
        <v>289</v>
      </c>
      <c r="C44" s="19" t="s">
        <v>290</v>
      </c>
      <c r="D44" s="19">
        <v>220951</v>
      </c>
      <c r="E44" s="19">
        <v>209903.45</v>
      </c>
      <c r="F44" s="19">
        <f t="shared" si="0"/>
        <v>187808.35</v>
      </c>
      <c r="G44" s="19">
        <v>95</v>
      </c>
      <c r="I44" s="19">
        <v>43084</v>
      </c>
      <c r="J44" s="19" t="s">
        <v>39</v>
      </c>
      <c r="K44" s="19">
        <v>0</v>
      </c>
      <c r="L44" s="19">
        <v>0</v>
      </c>
      <c r="M44" s="19">
        <f t="shared" si="1"/>
        <v>0</v>
      </c>
      <c r="N44" s="19">
        <v>0</v>
      </c>
      <c r="O44" s="19" t="s">
        <v>57</v>
      </c>
      <c r="P44" s="103" t="s">
        <v>56</v>
      </c>
      <c r="Q44" s="19" t="s">
        <v>70</v>
      </c>
      <c r="R44" s="19" t="s">
        <v>70</v>
      </c>
    </row>
    <row r="45" spans="1:18" s="15" customFormat="1" x14ac:dyDescent="0.25">
      <c r="A45" s="15" t="s">
        <v>291</v>
      </c>
      <c r="B45" s="15" t="s">
        <v>292</v>
      </c>
      <c r="C45" s="15" t="s">
        <v>293</v>
      </c>
      <c r="D45" s="15">
        <v>374242.82</v>
      </c>
      <c r="E45" s="15">
        <v>355530.68</v>
      </c>
      <c r="F45" s="15">
        <f t="shared" si="0"/>
        <v>318106.40000000002</v>
      </c>
      <c r="G45" s="15">
        <v>95</v>
      </c>
      <c r="H45" s="98">
        <v>43214</v>
      </c>
      <c r="I45" s="98"/>
      <c r="J45" s="15" t="s">
        <v>20</v>
      </c>
      <c r="K45" s="15">
        <v>361603.06</v>
      </c>
      <c r="L45" s="15">
        <v>343522.91</v>
      </c>
      <c r="M45" s="15">
        <f t="shared" si="1"/>
        <v>307362.59999999998</v>
      </c>
      <c r="N45" s="15">
        <v>95</v>
      </c>
      <c r="O45" s="15" t="s">
        <v>37</v>
      </c>
      <c r="P45" s="99" t="s">
        <v>36</v>
      </c>
      <c r="Q45" s="15" t="s">
        <v>79</v>
      </c>
      <c r="R45" s="15" t="s">
        <v>294</v>
      </c>
    </row>
    <row r="46" spans="1:18" s="25" customFormat="1" x14ac:dyDescent="0.25">
      <c r="A46" s="25" t="s">
        <v>295</v>
      </c>
      <c r="B46" s="25" t="s">
        <v>82</v>
      </c>
      <c r="C46" s="25" t="s">
        <v>83</v>
      </c>
      <c r="D46" s="25">
        <v>279500</v>
      </c>
      <c r="E46" s="25">
        <v>265525</v>
      </c>
      <c r="F46" s="25">
        <f t="shared" si="0"/>
        <v>237575</v>
      </c>
      <c r="G46" s="25">
        <v>95</v>
      </c>
      <c r="H46" s="25">
        <v>43234</v>
      </c>
      <c r="J46" s="25" t="s">
        <v>20</v>
      </c>
      <c r="K46" s="25">
        <v>279250.40000000002</v>
      </c>
      <c r="L46" s="25">
        <v>265287.88</v>
      </c>
      <c r="M46" s="25">
        <f t="shared" si="1"/>
        <v>237362.84</v>
      </c>
      <c r="N46" s="25">
        <v>95</v>
      </c>
      <c r="O46" s="25" t="s">
        <v>77</v>
      </c>
      <c r="P46" s="105" t="s">
        <v>84</v>
      </c>
      <c r="Q46" s="25" t="s">
        <v>85</v>
      </c>
      <c r="R46" s="25" t="s">
        <v>86</v>
      </c>
    </row>
    <row r="47" spans="1:18" s="17" customFormat="1" x14ac:dyDescent="0.25">
      <c r="A47" s="17" t="s">
        <v>296</v>
      </c>
      <c r="B47" s="17" t="s">
        <v>297</v>
      </c>
      <c r="C47" s="17" t="s">
        <v>298</v>
      </c>
      <c r="D47" s="17">
        <v>1036399.84</v>
      </c>
      <c r="E47" s="17">
        <v>984579.85</v>
      </c>
      <c r="F47" s="17">
        <f>ROUND(D47*0.5,2)</f>
        <v>518199.92</v>
      </c>
      <c r="G47" s="17">
        <v>95</v>
      </c>
      <c r="H47" s="93"/>
      <c r="I47" s="93">
        <v>42977</v>
      </c>
      <c r="J47" s="17" t="s">
        <v>19</v>
      </c>
      <c r="K47" s="17">
        <v>0</v>
      </c>
      <c r="L47" s="17">
        <v>0</v>
      </c>
      <c r="M47" s="17">
        <f>ROUND(K47*0.5,2)</f>
        <v>0</v>
      </c>
      <c r="N47" s="17">
        <v>0</v>
      </c>
      <c r="O47" s="17" t="s">
        <v>45</v>
      </c>
      <c r="P47" s="94" t="s">
        <v>44</v>
      </c>
      <c r="Q47" s="17" t="s">
        <v>46</v>
      </c>
      <c r="R47" s="17" t="s">
        <v>299</v>
      </c>
    </row>
    <row r="48" spans="1:18" s="16" customFormat="1" x14ac:dyDescent="0.25">
      <c r="A48" s="16" t="s">
        <v>300</v>
      </c>
      <c r="B48" s="16" t="s">
        <v>301</v>
      </c>
      <c r="C48" s="16" t="s">
        <v>302</v>
      </c>
      <c r="D48" s="16">
        <v>690100</v>
      </c>
      <c r="E48" s="16">
        <v>655595</v>
      </c>
      <c r="F48" s="16">
        <f t="shared" si="0"/>
        <v>586585</v>
      </c>
      <c r="G48" s="16">
        <v>95</v>
      </c>
      <c r="H48" s="86">
        <v>43238</v>
      </c>
      <c r="I48" s="86"/>
      <c r="J48" s="16" t="s">
        <v>20</v>
      </c>
      <c r="K48" s="16">
        <v>690100</v>
      </c>
      <c r="L48" s="16">
        <v>655595</v>
      </c>
      <c r="M48" s="16">
        <f t="shared" si="1"/>
        <v>586585</v>
      </c>
      <c r="N48" s="16">
        <v>95</v>
      </c>
      <c r="O48" s="16" t="s">
        <v>41</v>
      </c>
      <c r="P48" s="87" t="s">
        <v>40</v>
      </c>
      <c r="Q48" s="16" t="s">
        <v>87</v>
      </c>
      <c r="R48" s="16" t="s">
        <v>87</v>
      </c>
    </row>
    <row r="49" spans="1:18" s="21" customFormat="1" x14ac:dyDescent="0.25">
      <c r="A49" s="21" t="s">
        <v>303</v>
      </c>
      <c r="B49" s="21" t="s">
        <v>304</v>
      </c>
      <c r="C49" s="21" t="s">
        <v>305</v>
      </c>
      <c r="D49" s="21">
        <v>105680.47</v>
      </c>
      <c r="E49" s="21">
        <v>100396.45</v>
      </c>
      <c r="F49" s="21">
        <f t="shared" si="0"/>
        <v>89828.4</v>
      </c>
      <c r="G49" s="21">
        <v>95</v>
      </c>
      <c r="I49" s="21">
        <v>43167</v>
      </c>
      <c r="J49" s="21" t="s">
        <v>19</v>
      </c>
      <c r="K49" s="21">
        <v>0</v>
      </c>
      <c r="L49" s="21">
        <v>0</v>
      </c>
      <c r="M49" s="21">
        <f t="shared" si="1"/>
        <v>0</v>
      </c>
      <c r="N49" s="21">
        <v>0</v>
      </c>
      <c r="O49" s="21" t="s">
        <v>37</v>
      </c>
      <c r="P49" s="104" t="s">
        <v>61</v>
      </c>
      <c r="Q49" s="21" t="s">
        <v>47</v>
      </c>
      <c r="R49" s="21" t="s">
        <v>47</v>
      </c>
    </row>
    <row r="50" spans="1:18" s="17" customFormat="1" x14ac:dyDescent="0.25">
      <c r="A50" s="17" t="s">
        <v>306</v>
      </c>
      <c r="B50" s="17" t="s">
        <v>307</v>
      </c>
      <c r="C50" s="17" t="s">
        <v>308</v>
      </c>
      <c r="D50" s="17">
        <v>234000</v>
      </c>
      <c r="E50" s="17">
        <v>210600</v>
      </c>
      <c r="F50" s="17">
        <f>ROUND(D50*0.5,2)</f>
        <v>117000</v>
      </c>
      <c r="G50" s="17">
        <v>90</v>
      </c>
      <c r="H50" s="93"/>
      <c r="I50" s="93">
        <v>42971</v>
      </c>
      <c r="J50" s="17" t="s">
        <v>19</v>
      </c>
      <c r="K50" s="17">
        <v>0</v>
      </c>
      <c r="L50" s="17">
        <v>0</v>
      </c>
      <c r="M50" s="17">
        <f>ROUND(K50*0.5,2)</f>
        <v>0</v>
      </c>
      <c r="N50" s="17">
        <v>0</v>
      </c>
      <c r="O50" s="17" t="s">
        <v>45</v>
      </c>
      <c r="P50" s="94" t="s">
        <v>44</v>
      </c>
      <c r="Q50" s="17" t="s">
        <v>80</v>
      </c>
      <c r="R50" s="17" t="s">
        <v>81</v>
      </c>
    </row>
    <row r="51" spans="1:18" s="18" customFormat="1" x14ac:dyDescent="0.25">
      <c r="A51" s="18" t="s">
        <v>309</v>
      </c>
      <c r="B51" s="18" t="s">
        <v>310</v>
      </c>
      <c r="C51" s="18" t="s">
        <v>311</v>
      </c>
      <c r="D51" s="18">
        <v>413971.48</v>
      </c>
      <c r="E51" s="18">
        <v>393272.91</v>
      </c>
      <c r="F51" s="18">
        <f t="shared" si="0"/>
        <v>351875.76</v>
      </c>
      <c r="G51" s="18">
        <v>95</v>
      </c>
      <c r="H51" s="91">
        <v>43214</v>
      </c>
      <c r="I51" s="91"/>
      <c r="J51" s="18" t="s">
        <v>20</v>
      </c>
      <c r="K51" s="18">
        <v>413971.48</v>
      </c>
      <c r="L51" s="18">
        <v>393272.91</v>
      </c>
      <c r="M51" s="18">
        <f t="shared" si="1"/>
        <v>351875.76</v>
      </c>
      <c r="N51" s="18">
        <v>95</v>
      </c>
      <c r="O51" s="18" t="s">
        <v>53</v>
      </c>
      <c r="P51" s="92" t="s">
        <v>52</v>
      </c>
      <c r="Q51" s="18" t="s">
        <v>75</v>
      </c>
      <c r="R51" s="18" t="s">
        <v>312</v>
      </c>
    </row>
    <row r="52" spans="1:18" s="18" customFormat="1" x14ac:dyDescent="0.25">
      <c r="A52" s="18" t="s">
        <v>313</v>
      </c>
      <c r="B52" s="18" t="s">
        <v>314</v>
      </c>
      <c r="C52" s="18" t="s">
        <v>315</v>
      </c>
      <c r="D52" s="18">
        <v>356751.8</v>
      </c>
      <c r="E52" s="18">
        <v>338914.21</v>
      </c>
      <c r="F52" s="18">
        <f t="shared" si="0"/>
        <v>303239.03000000003</v>
      </c>
      <c r="G52" s="18">
        <v>95</v>
      </c>
      <c r="H52" s="91">
        <v>43214</v>
      </c>
      <c r="I52" s="91"/>
      <c r="J52" s="18" t="s">
        <v>20</v>
      </c>
      <c r="K52" s="18">
        <v>356751.8</v>
      </c>
      <c r="L52" s="18">
        <v>338914.21</v>
      </c>
      <c r="M52" s="18">
        <f t="shared" si="1"/>
        <v>303239.03000000003</v>
      </c>
      <c r="N52" s="18">
        <v>95</v>
      </c>
      <c r="O52" s="18" t="s">
        <v>53</v>
      </c>
      <c r="P52" s="92" t="s">
        <v>52</v>
      </c>
      <c r="Q52" s="18" t="s">
        <v>54</v>
      </c>
      <c r="R52" s="18" t="s">
        <v>316</v>
      </c>
    </row>
    <row r="53" spans="1:18" s="27" customFormat="1" x14ac:dyDescent="0.25">
      <c r="A53" s="27" t="s">
        <v>317</v>
      </c>
      <c r="B53" s="27" t="s">
        <v>318</v>
      </c>
      <c r="C53" s="27" t="s">
        <v>319</v>
      </c>
      <c r="D53" s="27">
        <v>229500</v>
      </c>
      <c r="E53" s="27">
        <v>218025</v>
      </c>
      <c r="F53" s="27">
        <f t="shared" si="0"/>
        <v>195075</v>
      </c>
      <c r="G53" s="27">
        <v>95</v>
      </c>
      <c r="H53" s="100">
        <v>43214</v>
      </c>
      <c r="I53" s="100"/>
      <c r="J53" s="27" t="s">
        <v>20</v>
      </c>
      <c r="K53" s="27">
        <v>229500</v>
      </c>
      <c r="L53" s="27">
        <v>218025</v>
      </c>
      <c r="M53" s="27">
        <f t="shared" si="1"/>
        <v>195075</v>
      </c>
      <c r="N53" s="27">
        <v>95</v>
      </c>
      <c r="O53" s="27" t="s">
        <v>77</v>
      </c>
      <c r="P53" s="101" t="s">
        <v>76</v>
      </c>
      <c r="Q53" s="27" t="s">
        <v>114</v>
      </c>
      <c r="R53" s="27" t="s">
        <v>320</v>
      </c>
    </row>
    <row r="54" spans="1:18" s="16" customFormat="1" x14ac:dyDescent="0.25">
      <c r="A54" s="16" t="s">
        <v>321</v>
      </c>
      <c r="B54" s="16" t="s">
        <v>322</v>
      </c>
      <c r="C54" s="16" t="s">
        <v>323</v>
      </c>
      <c r="D54" s="16">
        <v>157116.75</v>
      </c>
      <c r="E54" s="16">
        <v>149260.91</v>
      </c>
      <c r="F54" s="16">
        <f t="shared" si="0"/>
        <v>133549.24</v>
      </c>
      <c r="G54" s="16">
        <v>95</v>
      </c>
      <c r="H54" s="86">
        <v>43214</v>
      </c>
      <c r="I54" s="86"/>
      <c r="J54" s="16" t="s">
        <v>20</v>
      </c>
      <c r="K54" s="16">
        <v>157116.75</v>
      </c>
      <c r="L54" s="16">
        <v>149260.91</v>
      </c>
      <c r="M54" s="16">
        <f t="shared" si="1"/>
        <v>133549.24</v>
      </c>
      <c r="N54" s="16">
        <v>95</v>
      </c>
      <c r="O54" s="16" t="s">
        <v>41</v>
      </c>
      <c r="P54" s="87" t="s">
        <v>40</v>
      </c>
      <c r="Q54" s="16" t="s">
        <v>67</v>
      </c>
      <c r="R54" s="16" t="s">
        <v>324</v>
      </c>
    </row>
    <row r="55" spans="1:18" s="21" customFormat="1" x14ac:dyDescent="0.25">
      <c r="A55" s="21" t="s">
        <v>325</v>
      </c>
      <c r="B55" s="21" t="s">
        <v>326</v>
      </c>
      <c r="C55" s="21" t="s">
        <v>327</v>
      </c>
      <c r="D55" s="21">
        <v>250000</v>
      </c>
      <c r="E55" s="21">
        <v>225000</v>
      </c>
      <c r="F55" s="21">
        <f t="shared" si="0"/>
        <v>212500</v>
      </c>
      <c r="G55" s="21">
        <v>90</v>
      </c>
      <c r="I55" s="21">
        <v>43018</v>
      </c>
      <c r="J55" s="21" t="s">
        <v>19</v>
      </c>
      <c r="K55" s="21">
        <v>0</v>
      </c>
      <c r="L55" s="21">
        <v>0</v>
      </c>
      <c r="M55" s="21">
        <f t="shared" si="1"/>
        <v>0</v>
      </c>
      <c r="N55" s="21">
        <v>0</v>
      </c>
      <c r="O55" s="21" t="s">
        <v>37</v>
      </c>
      <c r="P55" s="104" t="s">
        <v>61</v>
      </c>
      <c r="Q55" s="21" t="s">
        <v>47</v>
      </c>
      <c r="R55" s="21" t="s">
        <v>47</v>
      </c>
    </row>
    <row r="56" spans="1:18" s="18" customFormat="1" x14ac:dyDescent="0.25">
      <c r="A56" s="18" t="s">
        <v>328</v>
      </c>
      <c r="B56" s="18" t="s">
        <v>329</v>
      </c>
      <c r="C56" s="18" t="s">
        <v>330</v>
      </c>
      <c r="D56" s="18">
        <v>228806.78</v>
      </c>
      <c r="E56" s="18">
        <v>217366.44</v>
      </c>
      <c r="F56" s="18">
        <f t="shared" si="0"/>
        <v>194485.76000000001</v>
      </c>
      <c r="G56" s="18">
        <v>95</v>
      </c>
      <c r="H56" s="91">
        <v>43214</v>
      </c>
      <c r="I56" s="91"/>
      <c r="J56" s="18" t="s">
        <v>20</v>
      </c>
      <c r="K56" s="18">
        <v>228806.78</v>
      </c>
      <c r="L56" s="18">
        <v>217366.44</v>
      </c>
      <c r="M56" s="18">
        <f t="shared" si="1"/>
        <v>194485.76000000001</v>
      </c>
      <c r="N56" s="18">
        <v>95</v>
      </c>
      <c r="O56" s="18" t="s">
        <v>53</v>
      </c>
      <c r="P56" s="92" t="s">
        <v>52</v>
      </c>
      <c r="Q56" s="18" t="s">
        <v>54</v>
      </c>
      <c r="R56" s="18" t="s">
        <v>331</v>
      </c>
    </row>
    <row r="57" spans="1:18" s="16" customFormat="1" x14ac:dyDescent="0.25">
      <c r="A57" s="16" t="s">
        <v>332</v>
      </c>
      <c r="B57" s="16" t="s">
        <v>333</v>
      </c>
      <c r="C57" s="16" t="s">
        <v>334</v>
      </c>
      <c r="D57" s="16">
        <v>106888.69</v>
      </c>
      <c r="E57" s="16">
        <v>101544.26</v>
      </c>
      <c r="F57" s="16">
        <f t="shared" si="0"/>
        <v>90855.39</v>
      </c>
      <c r="G57" s="16">
        <v>95</v>
      </c>
      <c r="H57" s="86"/>
      <c r="I57" s="86">
        <v>43181</v>
      </c>
      <c r="J57" s="16" t="s">
        <v>19</v>
      </c>
      <c r="K57" s="16">
        <v>0</v>
      </c>
      <c r="L57" s="16">
        <v>0</v>
      </c>
      <c r="M57" s="16">
        <f t="shared" si="1"/>
        <v>0</v>
      </c>
      <c r="N57" s="16">
        <v>0</v>
      </c>
      <c r="O57" s="16" t="s">
        <v>41</v>
      </c>
      <c r="P57" s="87" t="s">
        <v>40</v>
      </c>
      <c r="Q57" s="16" t="s">
        <v>78</v>
      </c>
      <c r="R57" s="16" t="s">
        <v>335</v>
      </c>
    </row>
    <row r="58" spans="1:18" s="19" customFormat="1" x14ac:dyDescent="0.25">
      <c r="A58" s="19" t="s">
        <v>336</v>
      </c>
      <c r="B58" s="19" t="s">
        <v>337</v>
      </c>
      <c r="C58" s="19" t="s">
        <v>338</v>
      </c>
      <c r="D58" s="19">
        <v>126093.6</v>
      </c>
      <c r="E58" s="19">
        <v>119788.92</v>
      </c>
      <c r="F58" s="19">
        <f t="shared" si="0"/>
        <v>107179.56</v>
      </c>
      <c r="G58" s="19">
        <v>95</v>
      </c>
      <c r="I58" s="19">
        <v>43059</v>
      </c>
      <c r="J58" s="19" t="s">
        <v>19</v>
      </c>
      <c r="K58" s="19">
        <v>0</v>
      </c>
      <c r="L58" s="19">
        <v>0</v>
      </c>
      <c r="M58" s="19">
        <f t="shared" si="1"/>
        <v>0</v>
      </c>
      <c r="N58" s="19">
        <v>0</v>
      </c>
      <c r="O58" s="19" t="s">
        <v>57</v>
      </c>
      <c r="P58" s="103" t="s">
        <v>56</v>
      </c>
      <c r="Q58" s="19" t="s">
        <v>65</v>
      </c>
      <c r="R58" s="19" t="s">
        <v>339</v>
      </c>
    </row>
    <row r="59" spans="1:18" s="28" customFormat="1" x14ac:dyDescent="0.25">
      <c r="A59" s="28" t="s">
        <v>340</v>
      </c>
      <c r="B59" s="28" t="s">
        <v>341</v>
      </c>
      <c r="C59" s="28" t="s">
        <v>342</v>
      </c>
      <c r="D59" s="28">
        <v>664272.30000000005</v>
      </c>
      <c r="E59" s="28">
        <v>631058.68000000005</v>
      </c>
      <c r="F59" s="28">
        <f t="shared" si="0"/>
        <v>564631.46</v>
      </c>
      <c r="G59" s="28">
        <v>95</v>
      </c>
      <c r="J59" s="28" t="s">
        <v>20</v>
      </c>
      <c r="K59" s="28">
        <v>664272.30000000005</v>
      </c>
      <c r="L59" s="28">
        <v>631058.68000000005</v>
      </c>
      <c r="M59" s="28">
        <f t="shared" si="1"/>
        <v>564631.46</v>
      </c>
      <c r="N59" s="28">
        <v>95</v>
      </c>
      <c r="O59" s="28" t="s">
        <v>53</v>
      </c>
      <c r="P59" s="108" t="s">
        <v>103</v>
      </c>
      <c r="Q59" s="28" t="s">
        <v>75</v>
      </c>
      <c r="R59" s="28" t="s">
        <v>343</v>
      </c>
    </row>
    <row r="60" spans="1:18" s="27" customFormat="1" x14ac:dyDescent="0.25">
      <c r="A60" s="27" t="s">
        <v>344</v>
      </c>
      <c r="B60" s="27" t="s">
        <v>345</v>
      </c>
      <c r="C60" s="27" t="s">
        <v>346</v>
      </c>
      <c r="D60" s="27">
        <v>448052.42</v>
      </c>
      <c r="E60" s="27">
        <v>425649.8</v>
      </c>
      <c r="F60" s="27">
        <f t="shared" si="0"/>
        <v>380844.56</v>
      </c>
      <c r="G60" s="27">
        <v>95</v>
      </c>
      <c r="H60" s="100">
        <v>43214</v>
      </c>
      <c r="I60" s="100"/>
      <c r="J60" s="27" t="s">
        <v>20</v>
      </c>
      <c r="K60" s="27">
        <v>439749.69</v>
      </c>
      <c r="L60" s="27">
        <v>417762.21</v>
      </c>
      <c r="M60" s="27">
        <f t="shared" si="1"/>
        <v>373787.24</v>
      </c>
      <c r="N60" s="27">
        <v>95</v>
      </c>
      <c r="O60" s="27" t="s">
        <v>77</v>
      </c>
      <c r="P60" s="101" t="s">
        <v>76</v>
      </c>
      <c r="Q60" s="27" t="s">
        <v>347</v>
      </c>
      <c r="R60" s="27" t="s">
        <v>348</v>
      </c>
    </row>
    <row r="61" spans="1:18" s="17" customFormat="1" x14ac:dyDescent="0.25">
      <c r="A61" s="17" t="s">
        <v>349</v>
      </c>
      <c r="B61" s="17" t="s">
        <v>350</v>
      </c>
      <c r="C61" s="17" t="s">
        <v>351</v>
      </c>
      <c r="D61" s="17">
        <v>448900</v>
      </c>
      <c r="E61" s="17">
        <v>426455</v>
      </c>
      <c r="F61" s="17">
        <f>ROUND(D61*0.5,2)</f>
        <v>224450</v>
      </c>
      <c r="G61" s="17">
        <v>95</v>
      </c>
      <c r="H61" s="93"/>
      <c r="I61" s="93">
        <v>43214</v>
      </c>
      <c r="J61" s="17" t="s">
        <v>39</v>
      </c>
      <c r="K61" s="17">
        <v>0</v>
      </c>
      <c r="L61" s="17">
        <v>0</v>
      </c>
      <c r="M61" s="17">
        <f>ROUND(K61*0.5,2)</f>
        <v>0</v>
      </c>
      <c r="N61" s="17">
        <v>0</v>
      </c>
      <c r="O61" s="17" t="s">
        <v>45</v>
      </c>
      <c r="P61" s="94" t="s">
        <v>44</v>
      </c>
      <c r="Q61" s="17" t="s">
        <v>102</v>
      </c>
      <c r="R61" s="17" t="s">
        <v>352</v>
      </c>
    </row>
    <row r="62" spans="1:18" s="15" customFormat="1" x14ac:dyDescent="0.25">
      <c r="A62" s="15" t="s">
        <v>353</v>
      </c>
      <c r="B62" s="15" t="s">
        <v>354</v>
      </c>
      <c r="C62" s="15" t="s">
        <v>355</v>
      </c>
      <c r="D62" s="15">
        <v>213300</v>
      </c>
      <c r="E62" s="15">
        <v>202635</v>
      </c>
      <c r="F62" s="15">
        <f t="shared" si="0"/>
        <v>181305</v>
      </c>
      <c r="G62" s="15">
        <v>95</v>
      </c>
      <c r="H62" s="98">
        <v>43214</v>
      </c>
      <c r="I62" s="98"/>
      <c r="J62" s="15" t="s">
        <v>20</v>
      </c>
      <c r="K62" s="15">
        <v>212760</v>
      </c>
      <c r="L62" s="15">
        <v>202122</v>
      </c>
      <c r="M62" s="15">
        <f t="shared" si="1"/>
        <v>180846</v>
      </c>
      <c r="N62" s="15">
        <v>95</v>
      </c>
      <c r="O62" s="15" t="s">
        <v>37</v>
      </c>
      <c r="P62" s="99" t="s">
        <v>36</v>
      </c>
      <c r="Q62" s="15" t="s">
        <v>38</v>
      </c>
      <c r="R62" s="15" t="s">
        <v>38</v>
      </c>
    </row>
    <row r="63" spans="1:18" s="21" customFormat="1" x14ac:dyDescent="0.25">
      <c r="A63" s="21" t="s">
        <v>356</v>
      </c>
      <c r="B63" s="21" t="s">
        <v>357</v>
      </c>
      <c r="C63" s="21" t="s">
        <v>358</v>
      </c>
      <c r="D63" s="21">
        <v>234260</v>
      </c>
      <c r="E63" s="21">
        <v>222547</v>
      </c>
      <c r="F63" s="21">
        <f t="shared" si="0"/>
        <v>199121</v>
      </c>
      <c r="G63" s="21">
        <v>95</v>
      </c>
      <c r="I63" s="21">
        <v>43024</v>
      </c>
      <c r="J63" s="21" t="s">
        <v>19</v>
      </c>
      <c r="K63" s="21">
        <v>0</v>
      </c>
      <c r="L63" s="21">
        <v>0</v>
      </c>
      <c r="M63" s="21">
        <f t="shared" si="1"/>
        <v>0</v>
      </c>
      <c r="N63" s="21">
        <v>0</v>
      </c>
      <c r="O63" s="21" t="s">
        <v>37</v>
      </c>
      <c r="P63" s="104" t="s">
        <v>61</v>
      </c>
      <c r="Q63" s="21" t="s">
        <v>47</v>
      </c>
      <c r="R63" s="21" t="s">
        <v>47</v>
      </c>
    </row>
    <row r="64" spans="1:18" s="15" customFormat="1" x14ac:dyDescent="0.25">
      <c r="A64" s="15" t="s">
        <v>359</v>
      </c>
      <c r="B64" s="15" t="s">
        <v>360</v>
      </c>
      <c r="C64" s="15" t="s">
        <v>361</v>
      </c>
      <c r="D64" s="15">
        <v>283000</v>
      </c>
      <c r="E64" s="15">
        <v>268850</v>
      </c>
      <c r="F64" s="15">
        <f t="shared" si="0"/>
        <v>240550</v>
      </c>
      <c r="G64" s="15">
        <v>95</v>
      </c>
      <c r="H64" s="98"/>
      <c r="I64" s="98">
        <v>43007</v>
      </c>
      <c r="J64" s="15" t="s">
        <v>39</v>
      </c>
      <c r="K64" s="15">
        <v>0</v>
      </c>
      <c r="L64" s="15">
        <v>0</v>
      </c>
      <c r="M64" s="15">
        <f t="shared" si="1"/>
        <v>0</v>
      </c>
      <c r="N64" s="15">
        <v>0</v>
      </c>
      <c r="O64" s="15" t="s">
        <v>37</v>
      </c>
      <c r="P64" s="99" t="s">
        <v>36</v>
      </c>
      <c r="Q64" s="15" t="s">
        <v>43</v>
      </c>
      <c r="R64" s="15" t="s">
        <v>362</v>
      </c>
    </row>
    <row r="65" spans="1:16382" s="17" customFormat="1" x14ac:dyDescent="0.25">
      <c r="A65" s="17" t="s">
        <v>363</v>
      </c>
      <c r="B65" s="17" t="s">
        <v>364</v>
      </c>
      <c r="C65" s="17" t="s">
        <v>365</v>
      </c>
      <c r="D65" s="17">
        <v>422081.17</v>
      </c>
      <c r="E65" s="17">
        <v>400977.11</v>
      </c>
      <c r="F65" s="17">
        <f>ROUND(D65*0.5,2)</f>
        <v>211040.59</v>
      </c>
      <c r="G65" s="17">
        <v>95</v>
      </c>
      <c r="H65" s="93"/>
      <c r="I65" s="93">
        <v>43214</v>
      </c>
      <c r="J65" s="17" t="s">
        <v>39</v>
      </c>
      <c r="K65" s="17">
        <v>0</v>
      </c>
      <c r="L65" s="17">
        <v>0</v>
      </c>
      <c r="M65" s="17">
        <f>ROUND(K65*0.5,2)</f>
        <v>0</v>
      </c>
      <c r="N65" s="17">
        <v>0</v>
      </c>
      <c r="O65" s="17" t="s">
        <v>45</v>
      </c>
      <c r="P65" s="94" t="s">
        <v>44</v>
      </c>
      <c r="Q65" s="17" t="s">
        <v>46</v>
      </c>
      <c r="R65" s="17" t="s">
        <v>366</v>
      </c>
    </row>
    <row r="66" spans="1:16382" s="20" customFormat="1" x14ac:dyDescent="0.25">
      <c r="A66" s="20" t="s">
        <v>367</v>
      </c>
      <c r="B66" s="20" t="s">
        <v>368</v>
      </c>
      <c r="C66" s="20" t="s">
        <v>369</v>
      </c>
      <c r="D66" s="20">
        <v>164258.48000000001</v>
      </c>
      <c r="E66" s="20">
        <v>156045.56</v>
      </c>
      <c r="F66" s="20">
        <f t="shared" si="0"/>
        <v>139619.71</v>
      </c>
      <c r="G66" s="20">
        <v>95</v>
      </c>
      <c r="H66" s="89"/>
      <c r="I66" s="89">
        <v>42986</v>
      </c>
      <c r="J66" s="20" t="s">
        <v>19</v>
      </c>
      <c r="K66" s="20">
        <v>0</v>
      </c>
      <c r="L66" s="20">
        <v>0</v>
      </c>
      <c r="M66" s="20">
        <f t="shared" si="1"/>
        <v>0</v>
      </c>
      <c r="N66" s="20">
        <v>0</v>
      </c>
      <c r="O66" s="20" t="s">
        <v>50</v>
      </c>
      <c r="P66" s="90" t="s">
        <v>59</v>
      </c>
      <c r="Q66" s="20" t="s">
        <v>60</v>
      </c>
      <c r="R66" s="20" t="s">
        <v>370</v>
      </c>
    </row>
    <row r="67" spans="1:16382" s="25" customFormat="1" x14ac:dyDescent="0.25">
      <c r="A67" s="25" t="s">
        <v>371</v>
      </c>
      <c r="B67" s="25" t="s">
        <v>372</v>
      </c>
      <c r="C67" s="25" t="s">
        <v>104</v>
      </c>
      <c r="D67" s="25">
        <v>116998.38</v>
      </c>
      <c r="E67" s="25">
        <v>105298.54</v>
      </c>
      <c r="F67" s="25">
        <f t="shared" ref="F67:F74" si="2">ROUND(D67*0.85,2)</f>
        <v>99448.62</v>
      </c>
      <c r="G67" s="25">
        <v>90</v>
      </c>
      <c r="H67" s="218">
        <v>43234</v>
      </c>
      <c r="J67" s="25" t="s">
        <v>20</v>
      </c>
      <c r="K67" s="25">
        <v>114658.41</v>
      </c>
      <c r="L67" s="25">
        <v>103192.57</v>
      </c>
      <c r="M67" s="25">
        <f t="shared" ref="M67:M74" si="3">ROUND(K67*0.85,2)</f>
        <v>97459.65</v>
      </c>
      <c r="N67" s="25">
        <v>90</v>
      </c>
      <c r="O67" s="25" t="s">
        <v>77</v>
      </c>
      <c r="P67" s="105" t="s">
        <v>84</v>
      </c>
      <c r="Q67" s="25" t="s">
        <v>105</v>
      </c>
      <c r="R67" s="25" t="s">
        <v>106</v>
      </c>
    </row>
    <row r="68" spans="1:16382" s="17" customFormat="1" x14ac:dyDescent="0.25">
      <c r="A68" s="17" t="s">
        <v>373</v>
      </c>
      <c r="B68" s="17" t="s">
        <v>374</v>
      </c>
      <c r="C68" s="17" t="s">
        <v>375</v>
      </c>
      <c r="D68" s="17">
        <v>938000</v>
      </c>
      <c r="E68" s="17">
        <v>891100</v>
      </c>
      <c r="F68" s="17">
        <f t="shared" ref="F68:F69" si="4">ROUND(D68*0.5,2)</f>
        <v>469000</v>
      </c>
      <c r="G68" s="17">
        <v>95</v>
      </c>
      <c r="H68" s="93"/>
      <c r="I68" s="93">
        <v>42956</v>
      </c>
      <c r="J68" s="17" t="s">
        <v>19</v>
      </c>
      <c r="K68" s="17">
        <v>0</v>
      </c>
      <c r="L68" s="17">
        <v>0</v>
      </c>
      <c r="M68" s="17">
        <f>ROUND(K68*0.5,2)</f>
        <v>0</v>
      </c>
      <c r="N68" s="17">
        <v>0</v>
      </c>
      <c r="O68" s="17" t="s">
        <v>45</v>
      </c>
      <c r="P68" s="94" t="s">
        <v>44</v>
      </c>
      <c r="Q68" s="17" t="s">
        <v>99</v>
      </c>
      <c r="R68" s="17" t="s">
        <v>180</v>
      </c>
    </row>
    <row r="69" spans="1:16382" s="17" customFormat="1" x14ac:dyDescent="0.25">
      <c r="A69" s="17" t="s">
        <v>376</v>
      </c>
      <c r="B69" s="17" t="s">
        <v>377</v>
      </c>
      <c r="C69" s="17" t="s">
        <v>378</v>
      </c>
      <c r="D69" s="17">
        <v>481837.54</v>
      </c>
      <c r="E69" s="17">
        <v>457745.66</v>
      </c>
      <c r="F69" s="17">
        <f t="shared" si="4"/>
        <v>240918.77</v>
      </c>
      <c r="G69" s="17">
        <v>95</v>
      </c>
      <c r="H69" s="93"/>
      <c r="I69" s="93">
        <v>42975</v>
      </c>
      <c r="J69" s="17" t="s">
        <v>19</v>
      </c>
      <c r="K69" s="17">
        <v>0</v>
      </c>
      <c r="L69" s="17">
        <v>0</v>
      </c>
      <c r="M69" s="17">
        <f>ROUND(K69*0.5,2)</f>
        <v>0</v>
      </c>
      <c r="N69" s="17">
        <v>0</v>
      </c>
      <c r="O69" s="17" t="s">
        <v>45</v>
      </c>
      <c r="P69" s="94" t="s">
        <v>44</v>
      </c>
      <c r="Q69" s="17" t="s">
        <v>109</v>
      </c>
      <c r="R69" s="17" t="s">
        <v>379</v>
      </c>
    </row>
    <row r="70" spans="1:16382" s="41" customFormat="1" x14ac:dyDescent="0.25">
      <c r="A70" s="41" t="s">
        <v>380</v>
      </c>
      <c r="B70" s="41" t="s">
        <v>381</v>
      </c>
      <c r="C70" s="41" t="s">
        <v>382</v>
      </c>
      <c r="D70" s="41">
        <v>397625.19</v>
      </c>
      <c r="E70" s="41">
        <v>377743.93</v>
      </c>
      <c r="F70" s="41">
        <f t="shared" si="2"/>
        <v>337981.41</v>
      </c>
      <c r="G70" s="41">
        <v>95</v>
      </c>
      <c r="H70" s="95"/>
      <c r="I70" s="95">
        <v>43082</v>
      </c>
      <c r="J70" s="41" t="s">
        <v>39</v>
      </c>
      <c r="K70" s="41">
        <v>0</v>
      </c>
      <c r="L70" s="41">
        <v>0</v>
      </c>
      <c r="M70" s="41">
        <f t="shared" si="3"/>
        <v>0</v>
      </c>
      <c r="N70" s="41">
        <v>0</v>
      </c>
      <c r="O70" s="41" t="s">
        <v>50</v>
      </c>
      <c r="P70" s="96" t="s">
        <v>49</v>
      </c>
      <c r="Q70" s="41" t="s">
        <v>51</v>
      </c>
      <c r="R70" s="41" t="s">
        <v>51</v>
      </c>
    </row>
    <row r="71" spans="1:16382" s="41" customFormat="1" x14ac:dyDescent="0.25">
      <c r="A71" s="22" t="s">
        <v>508</v>
      </c>
      <c r="B71" s="22" t="s">
        <v>509</v>
      </c>
      <c r="C71" s="22" t="s">
        <v>510</v>
      </c>
      <c r="D71" s="22">
        <v>207766.95</v>
      </c>
      <c r="E71" s="22">
        <v>197378.6</v>
      </c>
      <c r="F71" s="22">
        <f t="shared" si="2"/>
        <v>176601.91</v>
      </c>
      <c r="G71" s="22">
        <v>95</v>
      </c>
      <c r="H71" s="106"/>
      <c r="I71" s="106"/>
      <c r="J71" s="22" t="s">
        <v>511</v>
      </c>
      <c r="K71" s="22">
        <v>0</v>
      </c>
      <c r="L71" s="22">
        <v>0</v>
      </c>
      <c r="M71" s="22">
        <v>0</v>
      </c>
      <c r="N71" s="22">
        <v>0</v>
      </c>
      <c r="O71" s="107"/>
      <c r="P71" s="107" t="s">
        <v>62</v>
      </c>
      <c r="Q71" s="22"/>
      <c r="R71" s="22" t="s">
        <v>512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</row>
    <row r="72" spans="1:16382" s="27" customFormat="1" x14ac:dyDescent="0.25">
      <c r="A72" s="27" t="s">
        <v>383</v>
      </c>
      <c r="B72" s="27" t="s">
        <v>384</v>
      </c>
      <c r="C72" s="27" t="s">
        <v>385</v>
      </c>
      <c r="D72" s="27">
        <v>259500</v>
      </c>
      <c r="E72" s="27">
        <v>246525</v>
      </c>
      <c r="F72" s="27">
        <f t="shared" si="2"/>
        <v>220575</v>
      </c>
      <c r="G72" s="27">
        <v>95</v>
      </c>
      <c r="H72" s="100"/>
      <c r="I72" s="100">
        <v>43234</v>
      </c>
      <c r="J72" s="27" t="s">
        <v>39</v>
      </c>
      <c r="K72" s="27">
        <v>0</v>
      </c>
      <c r="L72" s="27">
        <v>0</v>
      </c>
      <c r="M72" s="27">
        <f t="shared" si="3"/>
        <v>0</v>
      </c>
      <c r="N72" s="27">
        <v>0</v>
      </c>
      <c r="O72" s="27" t="s">
        <v>77</v>
      </c>
      <c r="P72" s="101" t="s">
        <v>76</v>
      </c>
      <c r="Q72" s="27" t="s">
        <v>114</v>
      </c>
      <c r="R72" s="27" t="s">
        <v>386</v>
      </c>
    </row>
    <row r="73" spans="1:16382" s="41" customFormat="1" x14ac:dyDescent="0.25">
      <c r="A73" s="41" t="s">
        <v>387</v>
      </c>
      <c r="B73" s="41" t="s">
        <v>388</v>
      </c>
      <c r="C73" s="41" t="s">
        <v>389</v>
      </c>
      <c r="D73" s="41">
        <v>143352</v>
      </c>
      <c r="E73" s="41">
        <v>136184.4</v>
      </c>
      <c r="F73" s="41">
        <f t="shared" si="2"/>
        <v>121849.2</v>
      </c>
      <c r="G73" s="41">
        <v>95</v>
      </c>
      <c r="H73" s="95"/>
      <c r="I73" s="95">
        <v>42992</v>
      </c>
      <c r="J73" s="41" t="s">
        <v>19</v>
      </c>
      <c r="K73" s="41">
        <v>0</v>
      </c>
      <c r="L73" s="41">
        <v>0</v>
      </c>
      <c r="M73" s="41">
        <f t="shared" si="3"/>
        <v>0</v>
      </c>
      <c r="N73" s="41">
        <v>0</v>
      </c>
      <c r="O73" s="41" t="s">
        <v>50</v>
      </c>
      <c r="P73" s="96" t="s">
        <v>49</v>
      </c>
      <c r="Q73" s="41" t="s">
        <v>51</v>
      </c>
      <c r="R73" s="41" t="s">
        <v>51</v>
      </c>
    </row>
    <row r="74" spans="1:16382" s="27" customFormat="1" x14ac:dyDescent="0.25">
      <c r="A74" s="109" t="s">
        <v>390</v>
      </c>
      <c r="B74" s="109" t="s">
        <v>391</v>
      </c>
      <c r="C74" s="109" t="s">
        <v>392</v>
      </c>
      <c r="D74" s="109">
        <v>235800</v>
      </c>
      <c r="E74" s="109">
        <v>224010</v>
      </c>
      <c r="F74" s="109">
        <f t="shared" si="2"/>
        <v>200430</v>
      </c>
      <c r="G74" s="109">
        <v>95</v>
      </c>
      <c r="H74" s="110">
        <v>43214</v>
      </c>
      <c r="I74" s="110"/>
      <c r="J74" s="109" t="s">
        <v>20</v>
      </c>
      <c r="K74" s="109">
        <v>235755</v>
      </c>
      <c r="L74" s="109">
        <v>223967.25</v>
      </c>
      <c r="M74" s="109">
        <f t="shared" si="3"/>
        <v>200391.75</v>
      </c>
      <c r="N74" s="109">
        <v>95</v>
      </c>
      <c r="O74" s="109" t="s">
        <v>77</v>
      </c>
      <c r="P74" s="111" t="s">
        <v>76</v>
      </c>
      <c r="Q74" s="109" t="s">
        <v>114</v>
      </c>
      <c r="R74" s="109" t="s">
        <v>392</v>
      </c>
    </row>
    <row r="75" spans="1:16382" s="59" customFormat="1" x14ac:dyDescent="0.25">
      <c r="A75" s="228" t="s">
        <v>121</v>
      </c>
      <c r="B75" s="228"/>
      <c r="C75" s="228"/>
      <c r="D75" s="77">
        <f>SUM(D2:D74)</f>
        <v>22836719.180000003</v>
      </c>
      <c r="E75" s="77">
        <f>SUM(E2:E74)</f>
        <v>21571128.319999997</v>
      </c>
      <c r="F75" s="77">
        <f>SUM(F2:F74)</f>
        <v>17301673.940000001</v>
      </c>
      <c r="G75" s="77"/>
      <c r="K75" s="77">
        <f>SUM(K2:K74)</f>
        <v>14295582.950000001</v>
      </c>
      <c r="L75" s="77">
        <f t="shared" ref="L75:M75" si="5">SUM(L2:L74)</f>
        <v>13526890.900000002</v>
      </c>
      <c r="M75" s="77">
        <f t="shared" si="5"/>
        <v>11438303.91</v>
      </c>
      <c r="N75" s="77"/>
      <c r="P75" s="112"/>
    </row>
    <row r="76" spans="1:16382" s="59" customFormat="1" x14ac:dyDescent="0.25">
      <c r="A76" s="112"/>
      <c r="B76" s="112"/>
      <c r="C76" s="112"/>
      <c r="D76" s="77"/>
      <c r="E76" s="77"/>
      <c r="F76" s="77"/>
      <c r="G76" s="77"/>
      <c r="K76" s="77"/>
      <c r="L76" s="77"/>
      <c r="M76" s="77"/>
      <c r="N76" s="77"/>
      <c r="P76" s="212"/>
    </row>
    <row r="77" spans="1:16382" s="59" customFormat="1" x14ac:dyDescent="0.25">
      <c r="A77" s="112"/>
      <c r="B77" s="112"/>
      <c r="C77" s="112"/>
      <c r="D77" s="77"/>
      <c r="E77" s="77"/>
      <c r="F77" s="77"/>
      <c r="G77" s="77"/>
      <c r="K77" s="77"/>
      <c r="L77" s="77"/>
      <c r="M77" s="77"/>
      <c r="N77" s="77"/>
      <c r="P77" s="212"/>
    </row>
    <row r="78" spans="1:16382" x14ac:dyDescent="0.25">
      <c r="H78"/>
      <c r="I78"/>
    </row>
    <row r="79" spans="1:16382" x14ac:dyDescent="0.25">
      <c r="H79"/>
      <c r="I79"/>
    </row>
    <row r="80" spans="1:16382" x14ac:dyDescent="0.25">
      <c r="B80" s="1"/>
      <c r="C80" s="13" t="s">
        <v>116</v>
      </c>
      <c r="H80"/>
      <c r="I80"/>
    </row>
    <row r="81" spans="1:14" x14ac:dyDescent="0.25">
      <c r="A81" s="29" t="s">
        <v>95</v>
      </c>
      <c r="B81" s="30" t="s">
        <v>117</v>
      </c>
      <c r="C81" s="30" t="s">
        <v>117</v>
      </c>
      <c r="D81" s="31">
        <v>3</v>
      </c>
      <c r="H81"/>
      <c r="I81"/>
    </row>
    <row r="82" spans="1:14" x14ac:dyDescent="0.25">
      <c r="A82" s="32"/>
      <c r="B82" s="33" t="s">
        <v>118</v>
      </c>
      <c r="C82" s="33" t="s">
        <v>118</v>
      </c>
      <c r="D82" s="34">
        <v>0</v>
      </c>
      <c r="H82"/>
      <c r="I82"/>
      <c r="J82" s="113" t="s">
        <v>95</v>
      </c>
      <c r="K82" s="26">
        <f>SUM(K11,K32,K41)</f>
        <v>714077.69</v>
      </c>
      <c r="L82" s="26">
        <f>SUM(L11,L32,L41)</f>
        <v>678373.81</v>
      </c>
      <c r="M82" s="26">
        <f>SUM(M11,M32,M41)</f>
        <v>357038.85</v>
      </c>
      <c r="N82"/>
    </row>
    <row r="83" spans="1:14" x14ac:dyDescent="0.25">
      <c r="A83" s="32"/>
      <c r="B83" s="33" t="s">
        <v>119</v>
      </c>
      <c r="C83" s="33" t="s">
        <v>119</v>
      </c>
      <c r="D83" s="34">
        <v>0</v>
      </c>
      <c r="J83" s="114" t="s">
        <v>59</v>
      </c>
      <c r="K83" s="20">
        <f>SUM(K5,K6,K17,K31,K33,K66)</f>
        <v>930798.22</v>
      </c>
      <c r="L83" s="20">
        <f>SUM(L5,L6,L17,L31,L33,L66)</f>
        <v>884258.31</v>
      </c>
      <c r="M83" s="20">
        <f>SUM(M5,M6,M17,M31,M33,M66)</f>
        <v>791178.49</v>
      </c>
      <c r="N83"/>
    </row>
    <row r="84" spans="1:14" ht="15" customHeight="1" x14ac:dyDescent="0.25">
      <c r="A84" s="32"/>
      <c r="B84" s="33" t="s">
        <v>120</v>
      </c>
      <c r="C84" s="33" t="s">
        <v>120</v>
      </c>
      <c r="D84" s="34">
        <v>0</v>
      </c>
      <c r="J84" s="115" t="s">
        <v>76</v>
      </c>
      <c r="K84" s="27">
        <f>SUM(K18,K53,K60,K72,K74)</f>
        <v>1206504.69</v>
      </c>
      <c r="L84" s="27">
        <f>SUM(L18,L53,L60,L72,L74)</f>
        <v>1146179.46</v>
      </c>
      <c r="M84" s="27">
        <f>SUM(M18,M53,M60,M72,M74)</f>
        <v>1025528.99</v>
      </c>
      <c r="N84"/>
    </row>
    <row r="85" spans="1:14" x14ac:dyDescent="0.25">
      <c r="A85" s="35" t="s">
        <v>121</v>
      </c>
      <c r="B85" s="36"/>
      <c r="C85" s="116"/>
      <c r="D85" s="37">
        <f>SUM(D81:D84)</f>
        <v>3</v>
      </c>
      <c r="J85" s="117" t="s">
        <v>40</v>
      </c>
      <c r="K85" s="16">
        <f>SUM(K2,K4,K8,K14,K28,K30,K48,K54,K57)</f>
        <v>2256357.46</v>
      </c>
      <c r="L85" s="16">
        <f>SUM(L2,L4,L8,L14,L28,L30,L48,L54,L57)</f>
        <v>2143539.59</v>
      </c>
      <c r="M85" s="16">
        <f>SUM(M2,M4,M8,M14,M28,M30,M48,M54,M57)</f>
        <v>1917903.84</v>
      </c>
      <c r="N85"/>
    </row>
    <row r="86" spans="1:14" x14ac:dyDescent="0.25">
      <c r="B86" s="1"/>
      <c r="D86" s="38"/>
      <c r="J86" s="118" t="s">
        <v>36</v>
      </c>
      <c r="K86" s="15">
        <f>SUM(K12,K16,K21,K22,K25,K26,K29,K38,K45,K62,K64)</f>
        <v>1808695.2400000002</v>
      </c>
      <c r="L86" s="15">
        <f>SUM(L12,L16,L21,L22,L25,L26,L29,L38,L45,L62,L64)</f>
        <v>1718260.48</v>
      </c>
      <c r="M86" s="15">
        <f>SUM(M12,M16,M21,M22,M25,M26,M29,M38,M45,M62,M64)</f>
        <v>1537390.9500000002</v>
      </c>
      <c r="N86"/>
    </row>
    <row r="87" spans="1:14" x14ac:dyDescent="0.25">
      <c r="A87" s="39" t="s">
        <v>59</v>
      </c>
      <c r="B87" s="30" t="s">
        <v>117</v>
      </c>
      <c r="C87" s="30" t="s">
        <v>117</v>
      </c>
      <c r="D87" s="49">
        <v>4</v>
      </c>
      <c r="J87" s="119" t="s">
        <v>62</v>
      </c>
      <c r="K87" s="22">
        <f>SUM(K40)</f>
        <v>0</v>
      </c>
      <c r="L87" s="22">
        <f t="shared" ref="L87:M87" si="6">SUM(L40)</f>
        <v>0</v>
      </c>
      <c r="M87" s="22">
        <f t="shared" si="6"/>
        <v>0</v>
      </c>
      <c r="N87"/>
    </row>
    <row r="88" spans="1:14" x14ac:dyDescent="0.25">
      <c r="A88" s="32"/>
      <c r="B88" s="33" t="s">
        <v>118</v>
      </c>
      <c r="C88" s="33" t="s">
        <v>118</v>
      </c>
      <c r="D88" s="34">
        <v>0</v>
      </c>
      <c r="H88"/>
      <c r="I88"/>
      <c r="J88" s="120" t="s">
        <v>56</v>
      </c>
      <c r="K88" s="19">
        <f>SUM(K24,K43,K44,K58)</f>
        <v>586215.89</v>
      </c>
      <c r="L88" s="19">
        <f>SUM(L24,L43,L44,L58)</f>
        <v>556905.1</v>
      </c>
      <c r="M88" s="19">
        <f>SUM(M24,M43,M44,M58)</f>
        <v>498283.51</v>
      </c>
      <c r="N88"/>
    </row>
    <row r="89" spans="1:14" x14ac:dyDescent="0.25">
      <c r="A89" s="32"/>
      <c r="B89" s="33" t="s">
        <v>119</v>
      </c>
      <c r="C89" s="33" t="s">
        <v>119</v>
      </c>
      <c r="D89" s="34">
        <v>2</v>
      </c>
      <c r="J89" s="121" t="s">
        <v>52</v>
      </c>
      <c r="K89" s="18">
        <f>SUM(K7,K19,K20,K37,K51,K52,K56)</f>
        <v>2186617.27</v>
      </c>
      <c r="L89" s="18">
        <f>SUM(L7,L19,L20,L37,L51,L52,L56)</f>
        <v>2077286.4099999997</v>
      </c>
      <c r="M89" s="18">
        <f>SUM(M7,M19,M20,M37,M51,M52,M56)</f>
        <v>1858624.68</v>
      </c>
      <c r="N89"/>
    </row>
    <row r="90" spans="1:14" ht="15" customHeight="1" x14ac:dyDescent="0.25">
      <c r="A90" s="32"/>
      <c r="B90" s="33" t="s">
        <v>120</v>
      </c>
      <c r="C90" s="33" t="s">
        <v>120</v>
      </c>
      <c r="D90" s="34">
        <v>0</v>
      </c>
      <c r="J90" s="122" t="s">
        <v>44</v>
      </c>
      <c r="K90" s="17">
        <f>SUM(K9,K13,K15,K36,K39,K47,K50,K61,K65,K68,K69)</f>
        <v>1322898.3700000001</v>
      </c>
      <c r="L90" s="17">
        <f>SUM(L9,L13,L15,L36,L39,L47,L50,L61,L65,L68,L69)</f>
        <v>1256753.45</v>
      </c>
      <c r="M90" s="17">
        <f>SUM(M9,M13,M15,M36,M39,M47,M50,M61,M65,M68,M69)</f>
        <v>661449.18999999994</v>
      </c>
      <c r="N90"/>
    </row>
    <row r="91" spans="1:14" x14ac:dyDescent="0.25">
      <c r="A91" s="35" t="s">
        <v>121</v>
      </c>
      <c r="B91" s="36"/>
      <c r="C91" s="116"/>
      <c r="D91" s="37">
        <f>SUM(D87:D90)</f>
        <v>6</v>
      </c>
      <c r="J91" s="123" t="s">
        <v>49</v>
      </c>
      <c r="K91" s="41">
        <f>SUM(K10,K42,K70,K73)</f>
        <v>1403400</v>
      </c>
      <c r="L91" s="41">
        <f>SUM(L10,L42,L70,L73)</f>
        <v>1285050</v>
      </c>
      <c r="M91" s="41">
        <f>SUM(M10,M42,M70,M73)</f>
        <v>1192890</v>
      </c>
      <c r="N91"/>
    </row>
    <row r="92" spans="1:14" x14ac:dyDescent="0.25">
      <c r="B92" s="1"/>
      <c r="D92" s="38"/>
      <c r="H92"/>
      <c r="I92"/>
      <c r="J92" s="124" t="s">
        <v>84</v>
      </c>
      <c r="K92" s="25">
        <f>SUM(K35,K46,K67)</f>
        <v>646308.81000000006</v>
      </c>
      <c r="L92" s="25">
        <f>SUM(L35,L46,L67)</f>
        <v>608260.44999999995</v>
      </c>
      <c r="M92" s="25">
        <f>SUM(M35,M46,M67)</f>
        <v>549362.49</v>
      </c>
      <c r="N92"/>
    </row>
    <row r="93" spans="1:14" x14ac:dyDescent="0.25">
      <c r="A93" s="42" t="s">
        <v>76</v>
      </c>
      <c r="B93" s="30" t="s">
        <v>117</v>
      </c>
      <c r="C93" s="30" t="s">
        <v>117</v>
      </c>
      <c r="D93" s="31">
        <v>4</v>
      </c>
      <c r="H93"/>
      <c r="I93"/>
      <c r="J93" s="125" t="s">
        <v>66</v>
      </c>
      <c r="K93" s="23">
        <f>SUM(K3)</f>
        <v>100439.4</v>
      </c>
      <c r="L93" s="23">
        <f>SUM(L3)</f>
        <v>95417.43</v>
      </c>
      <c r="M93" s="23">
        <f>SUM(M3)</f>
        <v>85373.49</v>
      </c>
      <c r="N93"/>
    </row>
    <row r="94" spans="1:14" x14ac:dyDescent="0.25">
      <c r="A94" s="32"/>
      <c r="B94" s="33" t="s">
        <v>118</v>
      </c>
      <c r="C94" s="33" t="s">
        <v>118</v>
      </c>
      <c r="D94" s="34">
        <v>1</v>
      </c>
      <c r="H94"/>
      <c r="I94"/>
      <c r="J94" s="126" t="s">
        <v>61</v>
      </c>
      <c r="K94" s="21">
        <f>SUM(K27,K49,K55,K63)</f>
        <v>0</v>
      </c>
      <c r="L94" s="21">
        <f>SUM(L27,L49,L55,L63)</f>
        <v>0</v>
      </c>
      <c r="M94" s="21">
        <f>SUM(M27,M49,M55,M63)</f>
        <v>0</v>
      </c>
      <c r="N94"/>
    </row>
    <row r="95" spans="1:14" x14ac:dyDescent="0.25">
      <c r="A95" s="32"/>
      <c r="B95" s="33" t="s">
        <v>119</v>
      </c>
      <c r="C95" s="33" t="s">
        <v>119</v>
      </c>
      <c r="D95" s="34">
        <v>0</v>
      </c>
      <c r="H95"/>
      <c r="I95"/>
      <c r="J95" s="127" t="s">
        <v>69</v>
      </c>
      <c r="K95" s="24">
        <f>SUM(K23,K34)</f>
        <v>468997.61</v>
      </c>
      <c r="L95" s="24">
        <f>SUM(L23,L34)</f>
        <v>445547.73</v>
      </c>
      <c r="M95" s="24">
        <f>SUM(M23,M34)</f>
        <v>398647.97</v>
      </c>
      <c r="N95"/>
    </row>
    <row r="96" spans="1:14" ht="15" customHeight="1" x14ac:dyDescent="0.25">
      <c r="A96" s="32"/>
      <c r="B96" s="33" t="s">
        <v>120</v>
      </c>
      <c r="C96" s="33" t="s">
        <v>120</v>
      </c>
      <c r="D96" s="34">
        <v>0</v>
      </c>
      <c r="H96"/>
      <c r="I96"/>
      <c r="J96" s="128" t="s">
        <v>103</v>
      </c>
      <c r="K96" s="28">
        <f>SUM(K59)</f>
        <v>664272.30000000005</v>
      </c>
      <c r="L96" s="28">
        <f>SUM(L59)</f>
        <v>631058.68000000005</v>
      </c>
      <c r="M96" s="28">
        <f>SUM(M59)</f>
        <v>564631.46</v>
      </c>
      <c r="N96"/>
    </row>
    <row r="97" spans="1:14" x14ac:dyDescent="0.25">
      <c r="A97" s="35" t="s">
        <v>121</v>
      </c>
      <c r="B97" s="36"/>
      <c r="C97" s="116"/>
      <c r="D97" s="37">
        <f>SUM(D93:D96)</f>
        <v>5</v>
      </c>
      <c r="H97"/>
      <c r="I97"/>
      <c r="K97" s="13">
        <f>SUM(K82:K96)</f>
        <v>14295582.949999999</v>
      </c>
      <c r="L97" s="13">
        <f t="shared" ref="L97:M97" si="7">SUM(L82:L96)</f>
        <v>13526890.899999999</v>
      </c>
      <c r="M97" s="13">
        <f t="shared" si="7"/>
        <v>11438303.91</v>
      </c>
    </row>
    <row r="98" spans="1:14" x14ac:dyDescent="0.25">
      <c r="B98" s="1"/>
      <c r="D98" s="38"/>
      <c r="H98"/>
      <c r="I98"/>
      <c r="K98"/>
      <c r="L98"/>
      <c r="M98"/>
      <c r="N98"/>
    </row>
    <row r="99" spans="1:14" x14ac:dyDescent="0.25">
      <c r="A99" s="43" t="s">
        <v>40</v>
      </c>
      <c r="B99" s="30" t="s">
        <v>117</v>
      </c>
      <c r="C99" s="30" t="s">
        <v>117</v>
      </c>
      <c r="D99" s="31">
        <v>8</v>
      </c>
      <c r="H99"/>
      <c r="I99"/>
      <c r="K99"/>
      <c r="L99"/>
      <c r="M99"/>
      <c r="N99"/>
    </row>
    <row r="100" spans="1:14" x14ac:dyDescent="0.25">
      <c r="A100" s="32"/>
      <c r="B100" s="33" t="s">
        <v>118</v>
      </c>
      <c r="C100" s="33" t="s">
        <v>118</v>
      </c>
      <c r="D100" s="34">
        <v>0</v>
      </c>
      <c r="H100"/>
      <c r="I100"/>
      <c r="K100"/>
      <c r="L100"/>
      <c r="M100"/>
      <c r="N100"/>
    </row>
    <row r="101" spans="1:14" x14ac:dyDescent="0.25">
      <c r="A101" s="32"/>
      <c r="B101" s="33" t="s">
        <v>119</v>
      </c>
      <c r="C101" s="33" t="s">
        <v>119</v>
      </c>
      <c r="D101" s="34">
        <v>1</v>
      </c>
      <c r="H101"/>
      <c r="I101"/>
      <c r="K101"/>
      <c r="L101"/>
      <c r="M101"/>
      <c r="N101"/>
    </row>
    <row r="102" spans="1:14" ht="15" customHeight="1" x14ac:dyDescent="0.25">
      <c r="A102" s="32"/>
      <c r="B102" s="33" t="s">
        <v>120</v>
      </c>
      <c r="C102" s="33" t="s">
        <v>120</v>
      </c>
      <c r="D102" s="34">
        <v>0</v>
      </c>
      <c r="H102"/>
      <c r="I102"/>
      <c r="K102"/>
      <c r="L102"/>
      <c r="M102"/>
      <c r="N102"/>
    </row>
    <row r="103" spans="1:14" x14ac:dyDescent="0.25">
      <c r="A103" s="35" t="s">
        <v>121</v>
      </c>
      <c r="B103" s="36"/>
      <c r="C103" s="116"/>
      <c r="D103" s="37">
        <f>SUM(D99:D102)</f>
        <v>9</v>
      </c>
      <c r="H103"/>
      <c r="I103"/>
      <c r="K103"/>
      <c r="L103"/>
      <c r="M103"/>
      <c r="N103"/>
    </row>
    <row r="104" spans="1:14" x14ac:dyDescent="0.25">
      <c r="B104" s="1"/>
      <c r="D104" s="38"/>
      <c r="H104"/>
      <c r="I104"/>
      <c r="K104"/>
      <c r="L104"/>
      <c r="M104"/>
      <c r="N104"/>
    </row>
    <row r="105" spans="1:14" x14ac:dyDescent="0.25">
      <c r="A105" s="44" t="s">
        <v>36</v>
      </c>
      <c r="B105" s="30" t="s">
        <v>117</v>
      </c>
      <c r="C105" s="30" t="s">
        <v>117</v>
      </c>
      <c r="D105" s="31">
        <v>9</v>
      </c>
      <c r="H105"/>
      <c r="I105"/>
      <c r="K105"/>
      <c r="L105"/>
      <c r="M105"/>
      <c r="N105"/>
    </row>
    <row r="106" spans="1:14" x14ac:dyDescent="0.25">
      <c r="A106" s="32"/>
      <c r="B106" s="33" t="s">
        <v>118</v>
      </c>
      <c r="C106" s="33" t="s">
        <v>118</v>
      </c>
      <c r="D106" s="34">
        <v>2</v>
      </c>
      <c r="H106"/>
      <c r="I106"/>
      <c r="K106"/>
      <c r="L106"/>
      <c r="M106"/>
      <c r="N106"/>
    </row>
    <row r="107" spans="1:14" x14ac:dyDescent="0.25">
      <c r="A107" s="32"/>
      <c r="B107" s="33" t="s">
        <v>119</v>
      </c>
      <c r="C107" s="33" t="s">
        <v>119</v>
      </c>
      <c r="D107" s="34">
        <v>0</v>
      </c>
      <c r="K107"/>
      <c r="L107"/>
      <c r="M107"/>
      <c r="N107"/>
    </row>
    <row r="108" spans="1:14" ht="15" customHeight="1" x14ac:dyDescent="0.25">
      <c r="A108" s="32"/>
      <c r="B108" s="33" t="s">
        <v>120</v>
      </c>
      <c r="C108" s="33" t="s">
        <v>120</v>
      </c>
      <c r="D108" s="34">
        <v>0</v>
      </c>
      <c r="K108"/>
      <c r="L108"/>
      <c r="M108"/>
      <c r="N108"/>
    </row>
    <row r="109" spans="1:14" x14ac:dyDescent="0.25">
      <c r="A109" s="35" t="s">
        <v>121</v>
      </c>
      <c r="B109" s="36"/>
      <c r="C109" s="116"/>
      <c r="D109" s="37">
        <f>SUM(D105:D108)</f>
        <v>11</v>
      </c>
      <c r="K109"/>
      <c r="L109"/>
      <c r="M109"/>
      <c r="N109"/>
    </row>
    <row r="110" spans="1:14" x14ac:dyDescent="0.25">
      <c r="B110" s="1"/>
      <c r="D110" s="38"/>
      <c r="K110"/>
      <c r="L110"/>
      <c r="M110"/>
      <c r="N110"/>
    </row>
    <row r="111" spans="1:14" x14ac:dyDescent="0.25">
      <c r="A111" s="45" t="s">
        <v>62</v>
      </c>
      <c r="B111" s="30" t="s">
        <v>117</v>
      </c>
      <c r="C111" s="30" t="s">
        <v>117</v>
      </c>
      <c r="D111" s="31">
        <v>0</v>
      </c>
      <c r="K111"/>
      <c r="L111"/>
      <c r="M111"/>
      <c r="N111"/>
    </row>
    <row r="112" spans="1:14" x14ac:dyDescent="0.25">
      <c r="A112" s="32"/>
      <c r="B112" s="33" t="s">
        <v>118</v>
      </c>
      <c r="C112" s="33" t="s">
        <v>118</v>
      </c>
      <c r="D112" s="34">
        <v>1</v>
      </c>
      <c r="K112"/>
      <c r="L112"/>
      <c r="M112"/>
      <c r="N112"/>
    </row>
    <row r="113" spans="1:14" x14ac:dyDescent="0.25">
      <c r="A113" s="32"/>
      <c r="B113" s="33" t="s">
        <v>119</v>
      </c>
      <c r="C113" s="33" t="s">
        <v>119</v>
      </c>
      <c r="D113" s="34">
        <v>0</v>
      </c>
      <c r="K113"/>
      <c r="L113"/>
      <c r="M113"/>
      <c r="N113"/>
    </row>
    <row r="114" spans="1:14" ht="15" customHeight="1" x14ac:dyDescent="0.25">
      <c r="A114" s="32"/>
      <c r="B114" s="33" t="s">
        <v>120</v>
      </c>
      <c r="C114" s="33" t="s">
        <v>120</v>
      </c>
      <c r="D114" s="34">
        <v>0</v>
      </c>
      <c r="E114"/>
      <c r="F114"/>
      <c r="G114"/>
      <c r="H114"/>
      <c r="I114"/>
      <c r="K114"/>
      <c r="L114"/>
      <c r="M114"/>
      <c r="N114"/>
    </row>
    <row r="115" spans="1:14" x14ac:dyDescent="0.25">
      <c r="A115" s="35" t="s">
        <v>121</v>
      </c>
      <c r="B115" s="36"/>
      <c r="C115" s="116"/>
      <c r="D115" s="37">
        <f>SUM(D111:D114)</f>
        <v>1</v>
      </c>
      <c r="E115"/>
      <c r="F115"/>
      <c r="G115"/>
      <c r="H115"/>
      <c r="I115"/>
      <c r="K115"/>
      <c r="L115"/>
      <c r="M115"/>
      <c r="N115"/>
    </row>
    <row r="116" spans="1:14" x14ac:dyDescent="0.25">
      <c r="B116" s="1"/>
      <c r="D116" s="38"/>
      <c r="E116"/>
      <c r="F116"/>
      <c r="G116"/>
      <c r="H116"/>
      <c r="I116"/>
      <c r="K116"/>
      <c r="L116"/>
      <c r="M116"/>
      <c r="N116"/>
    </row>
    <row r="117" spans="1:14" x14ac:dyDescent="0.25">
      <c r="A117" s="46" t="s">
        <v>56</v>
      </c>
      <c r="B117" s="30" t="s">
        <v>117</v>
      </c>
      <c r="C117" s="30" t="s">
        <v>117</v>
      </c>
      <c r="D117" s="31">
        <v>2</v>
      </c>
      <c r="E117"/>
      <c r="F117"/>
      <c r="G117"/>
      <c r="H117"/>
      <c r="I117"/>
      <c r="K117"/>
      <c r="L117"/>
      <c r="M117"/>
      <c r="N117"/>
    </row>
    <row r="118" spans="1:14" x14ac:dyDescent="0.25">
      <c r="A118" s="32"/>
      <c r="B118" s="33" t="s">
        <v>118</v>
      </c>
      <c r="C118" s="33" t="s">
        <v>118</v>
      </c>
      <c r="D118" s="34">
        <v>1</v>
      </c>
      <c r="E118"/>
      <c r="F118"/>
      <c r="G118"/>
      <c r="H118"/>
      <c r="I118"/>
      <c r="K118"/>
      <c r="L118"/>
      <c r="M118"/>
      <c r="N118"/>
    </row>
    <row r="119" spans="1:14" x14ac:dyDescent="0.25">
      <c r="A119" s="32"/>
      <c r="B119" s="33" t="s">
        <v>119</v>
      </c>
      <c r="C119" s="33" t="s">
        <v>119</v>
      </c>
      <c r="D119" s="34">
        <v>1</v>
      </c>
      <c r="E119"/>
      <c r="F119"/>
      <c r="G119"/>
      <c r="H119"/>
      <c r="I119"/>
      <c r="K119"/>
      <c r="L119"/>
      <c r="M119"/>
      <c r="N119"/>
    </row>
    <row r="120" spans="1:14" ht="15" customHeight="1" x14ac:dyDescent="0.25">
      <c r="A120" s="32"/>
      <c r="B120" s="33" t="s">
        <v>120</v>
      </c>
      <c r="C120" s="33" t="s">
        <v>120</v>
      </c>
      <c r="D120" s="34">
        <v>0</v>
      </c>
      <c r="E120"/>
      <c r="F120"/>
      <c r="G120"/>
      <c r="H120"/>
      <c r="I120"/>
      <c r="K120"/>
      <c r="L120"/>
      <c r="M120"/>
      <c r="N120"/>
    </row>
    <row r="121" spans="1:14" x14ac:dyDescent="0.25">
      <c r="A121" s="35" t="s">
        <v>121</v>
      </c>
      <c r="B121" s="36"/>
      <c r="C121" s="116"/>
      <c r="D121" s="37">
        <f>SUM(D117:D120)</f>
        <v>4</v>
      </c>
      <c r="E121"/>
      <c r="F121"/>
      <c r="G121"/>
      <c r="H121"/>
      <c r="I121"/>
      <c r="K121"/>
      <c r="L121"/>
      <c r="M121"/>
      <c r="N121"/>
    </row>
    <row r="122" spans="1:14" x14ac:dyDescent="0.25">
      <c r="B122" s="1"/>
      <c r="D122" s="38"/>
      <c r="E122"/>
      <c r="F122"/>
      <c r="G122"/>
      <c r="H122"/>
      <c r="I122"/>
      <c r="K122"/>
      <c r="L122"/>
      <c r="M122"/>
      <c r="N122"/>
    </row>
    <row r="123" spans="1:14" x14ac:dyDescent="0.25">
      <c r="A123" s="47" t="s">
        <v>52</v>
      </c>
      <c r="B123" s="30" t="s">
        <v>117</v>
      </c>
      <c r="C123" s="30" t="s">
        <v>117</v>
      </c>
      <c r="D123" s="31">
        <v>7</v>
      </c>
      <c r="E123"/>
      <c r="F123"/>
      <c r="G123"/>
      <c r="H123"/>
      <c r="I123"/>
      <c r="K123"/>
      <c r="L123"/>
      <c r="M123"/>
      <c r="N123"/>
    </row>
    <row r="124" spans="1:14" x14ac:dyDescent="0.25">
      <c r="A124" s="32"/>
      <c r="B124" s="33" t="s">
        <v>118</v>
      </c>
      <c r="C124" s="33" t="s">
        <v>118</v>
      </c>
      <c r="D124" s="34">
        <v>0</v>
      </c>
      <c r="E124"/>
      <c r="F124"/>
      <c r="G124"/>
      <c r="H124"/>
      <c r="I124"/>
      <c r="K124"/>
      <c r="L124"/>
      <c r="M124"/>
      <c r="N124"/>
    </row>
    <row r="125" spans="1:14" x14ac:dyDescent="0.25">
      <c r="A125" s="32"/>
      <c r="B125" s="33" t="s">
        <v>119</v>
      </c>
      <c r="C125" s="33" t="s">
        <v>119</v>
      </c>
      <c r="D125" s="34">
        <v>0</v>
      </c>
      <c r="E125"/>
      <c r="F125"/>
      <c r="G125"/>
      <c r="H125"/>
      <c r="I125"/>
      <c r="K125"/>
      <c r="L125"/>
      <c r="M125"/>
      <c r="N125"/>
    </row>
    <row r="126" spans="1:14" ht="15" customHeight="1" x14ac:dyDescent="0.25">
      <c r="A126" s="32"/>
      <c r="B126" s="33" t="s">
        <v>120</v>
      </c>
      <c r="C126" s="33" t="s">
        <v>120</v>
      </c>
      <c r="D126" s="34">
        <v>0</v>
      </c>
      <c r="E126"/>
      <c r="F126"/>
      <c r="G126"/>
      <c r="H126"/>
      <c r="I126"/>
      <c r="K126"/>
      <c r="L126"/>
      <c r="M126"/>
      <c r="N126"/>
    </row>
    <row r="127" spans="1:14" x14ac:dyDescent="0.25">
      <c r="A127" s="35" t="s">
        <v>121</v>
      </c>
      <c r="B127" s="36"/>
      <c r="C127" s="116"/>
      <c r="D127" s="37">
        <f>SUM(D123:D126)</f>
        <v>7</v>
      </c>
      <c r="E127"/>
      <c r="F127"/>
      <c r="G127"/>
      <c r="H127"/>
      <c r="I127"/>
      <c r="K127"/>
      <c r="L127"/>
      <c r="M127"/>
      <c r="N127"/>
    </row>
    <row r="128" spans="1:14" x14ac:dyDescent="0.25">
      <c r="B128" s="1"/>
      <c r="D128" s="38"/>
      <c r="E128"/>
      <c r="F128"/>
      <c r="G128"/>
      <c r="H128"/>
      <c r="I128"/>
      <c r="K128"/>
      <c r="L128"/>
      <c r="M128"/>
      <c r="N128"/>
    </row>
    <row r="129" spans="1:14" x14ac:dyDescent="0.25">
      <c r="A129" s="48" t="s">
        <v>44</v>
      </c>
      <c r="B129" s="30" t="s">
        <v>117</v>
      </c>
      <c r="C129" s="30" t="s">
        <v>117</v>
      </c>
      <c r="D129" s="49">
        <v>3</v>
      </c>
      <c r="E129"/>
      <c r="F129"/>
      <c r="G129"/>
      <c r="H129"/>
      <c r="I129"/>
      <c r="K129"/>
      <c r="L129"/>
      <c r="M129"/>
      <c r="N129"/>
    </row>
    <row r="130" spans="1:14" x14ac:dyDescent="0.25">
      <c r="A130" s="32"/>
      <c r="B130" s="33" t="s">
        <v>118</v>
      </c>
      <c r="C130" s="33" t="s">
        <v>118</v>
      </c>
      <c r="D130" s="34">
        <v>3</v>
      </c>
      <c r="E130"/>
      <c r="F130"/>
      <c r="G130"/>
      <c r="H130"/>
      <c r="I130"/>
      <c r="K130"/>
      <c r="L130"/>
      <c r="M130"/>
      <c r="N130"/>
    </row>
    <row r="131" spans="1:14" x14ac:dyDescent="0.25">
      <c r="A131" s="32"/>
      <c r="B131" s="33" t="s">
        <v>119</v>
      </c>
      <c r="C131" s="33" t="s">
        <v>119</v>
      </c>
      <c r="D131" s="34">
        <v>5</v>
      </c>
      <c r="E131"/>
      <c r="F131"/>
      <c r="G131"/>
      <c r="H131"/>
      <c r="I131"/>
      <c r="K131"/>
      <c r="L131"/>
      <c r="M131"/>
      <c r="N131"/>
    </row>
    <row r="132" spans="1:14" ht="15" customHeight="1" x14ac:dyDescent="0.25">
      <c r="A132" s="32"/>
      <c r="B132" s="33" t="s">
        <v>120</v>
      </c>
      <c r="C132" s="33" t="s">
        <v>120</v>
      </c>
      <c r="D132" s="34">
        <v>0</v>
      </c>
      <c r="E132"/>
      <c r="F132"/>
      <c r="G132"/>
      <c r="H132"/>
      <c r="I132"/>
      <c r="K132"/>
      <c r="L132"/>
      <c r="M132"/>
      <c r="N132"/>
    </row>
    <row r="133" spans="1:14" x14ac:dyDescent="0.25">
      <c r="A133" s="35" t="s">
        <v>121</v>
      </c>
      <c r="B133" s="36"/>
      <c r="C133" s="116"/>
      <c r="D133" s="37">
        <f>SUM(D129:D132)</f>
        <v>11</v>
      </c>
      <c r="E133"/>
      <c r="F133"/>
      <c r="G133"/>
      <c r="H133"/>
      <c r="I133"/>
      <c r="K133"/>
      <c r="L133"/>
      <c r="M133"/>
      <c r="N133"/>
    </row>
    <row r="134" spans="1:14" x14ac:dyDescent="0.25">
      <c r="B134" s="1"/>
      <c r="D134" s="38"/>
      <c r="E134"/>
      <c r="F134"/>
      <c r="G134"/>
      <c r="H134"/>
      <c r="I134"/>
      <c r="K134"/>
      <c r="L134"/>
      <c r="M134"/>
      <c r="N134"/>
    </row>
    <row r="135" spans="1:14" x14ac:dyDescent="0.25">
      <c r="A135" s="50" t="s">
        <v>49</v>
      </c>
      <c r="B135" s="30" t="s">
        <v>117</v>
      </c>
      <c r="C135" s="30" t="s">
        <v>117</v>
      </c>
      <c r="D135" s="31">
        <v>2</v>
      </c>
      <c r="E135"/>
      <c r="F135"/>
      <c r="G135"/>
      <c r="H135"/>
      <c r="I135"/>
      <c r="K135"/>
      <c r="L135"/>
      <c r="M135"/>
      <c r="N135"/>
    </row>
    <row r="136" spans="1:14" x14ac:dyDescent="0.25">
      <c r="A136" s="32"/>
      <c r="B136" s="33" t="s">
        <v>118</v>
      </c>
      <c r="C136" s="33" t="s">
        <v>118</v>
      </c>
      <c r="D136" s="34">
        <v>1</v>
      </c>
      <c r="E136"/>
      <c r="F136"/>
      <c r="G136"/>
      <c r="H136"/>
      <c r="I136"/>
      <c r="K136"/>
      <c r="L136"/>
      <c r="M136"/>
      <c r="N136"/>
    </row>
    <row r="137" spans="1:14" x14ac:dyDescent="0.25">
      <c r="A137" s="32"/>
      <c r="B137" s="33" t="s">
        <v>119</v>
      </c>
      <c r="C137" s="33" t="s">
        <v>119</v>
      </c>
      <c r="D137" s="34">
        <v>1</v>
      </c>
      <c r="E137"/>
      <c r="F137"/>
      <c r="G137"/>
      <c r="H137"/>
      <c r="I137"/>
      <c r="K137"/>
      <c r="L137"/>
      <c r="M137"/>
      <c r="N137"/>
    </row>
    <row r="138" spans="1:14" ht="15" customHeight="1" x14ac:dyDescent="0.25">
      <c r="A138" s="32"/>
      <c r="B138" s="33" t="s">
        <v>120</v>
      </c>
      <c r="C138" s="33" t="s">
        <v>120</v>
      </c>
      <c r="D138" s="34">
        <v>0</v>
      </c>
      <c r="E138"/>
      <c r="F138"/>
      <c r="G138"/>
      <c r="H138"/>
      <c r="I138"/>
      <c r="K138"/>
      <c r="L138"/>
      <c r="M138"/>
      <c r="N138"/>
    </row>
    <row r="139" spans="1:14" x14ac:dyDescent="0.25">
      <c r="A139" s="35" t="s">
        <v>121</v>
      </c>
      <c r="B139" s="36"/>
      <c r="C139" s="116"/>
      <c r="D139" s="37">
        <f>SUM(D135:D138)</f>
        <v>4</v>
      </c>
      <c r="E139"/>
      <c r="F139"/>
      <c r="G139"/>
      <c r="H139"/>
      <c r="I139"/>
      <c r="K139"/>
      <c r="L139"/>
      <c r="M139"/>
      <c r="N139"/>
    </row>
    <row r="140" spans="1:14" x14ac:dyDescent="0.25">
      <c r="B140" s="1"/>
      <c r="D140" s="38"/>
      <c r="E140"/>
      <c r="F140"/>
      <c r="G140"/>
      <c r="H140"/>
      <c r="I140"/>
      <c r="K140"/>
      <c r="L140"/>
      <c r="M140"/>
      <c r="N140"/>
    </row>
    <row r="141" spans="1:14" x14ac:dyDescent="0.25">
      <c r="A141" s="51" t="s">
        <v>84</v>
      </c>
      <c r="B141" s="30" t="s">
        <v>117</v>
      </c>
      <c r="C141" s="30" t="s">
        <v>117</v>
      </c>
      <c r="D141" s="31">
        <v>3</v>
      </c>
      <c r="E141"/>
      <c r="F141"/>
      <c r="G141"/>
      <c r="H141"/>
      <c r="I141"/>
      <c r="K141"/>
      <c r="L141"/>
      <c r="M141"/>
      <c r="N141"/>
    </row>
    <row r="142" spans="1:14" x14ac:dyDescent="0.25">
      <c r="A142" s="32"/>
      <c r="B142" s="33" t="s">
        <v>118</v>
      </c>
      <c r="C142" s="33" t="s">
        <v>118</v>
      </c>
      <c r="D142" s="34">
        <v>0</v>
      </c>
      <c r="E142"/>
      <c r="F142"/>
      <c r="G142"/>
      <c r="H142"/>
      <c r="I142"/>
      <c r="K142"/>
      <c r="L142"/>
      <c r="M142"/>
      <c r="N142"/>
    </row>
    <row r="143" spans="1:14" x14ac:dyDescent="0.25">
      <c r="A143" s="32"/>
      <c r="B143" s="33" t="s">
        <v>119</v>
      </c>
      <c r="C143" s="33" t="s">
        <v>119</v>
      </c>
      <c r="D143" s="34">
        <v>0</v>
      </c>
      <c r="E143"/>
      <c r="F143"/>
      <c r="G143"/>
      <c r="H143"/>
      <c r="I143"/>
      <c r="K143"/>
      <c r="L143"/>
      <c r="M143"/>
      <c r="N143"/>
    </row>
    <row r="144" spans="1:14" ht="15" customHeight="1" x14ac:dyDescent="0.25">
      <c r="A144" s="32"/>
      <c r="B144" s="33" t="s">
        <v>120</v>
      </c>
      <c r="C144" s="33" t="s">
        <v>120</v>
      </c>
      <c r="D144" s="34">
        <v>0</v>
      </c>
      <c r="E144"/>
      <c r="F144"/>
      <c r="G144"/>
      <c r="H144"/>
      <c r="I144"/>
      <c r="K144"/>
      <c r="L144"/>
      <c r="M144"/>
      <c r="N144"/>
    </row>
    <row r="145" spans="1:14" x14ac:dyDescent="0.25">
      <c r="A145" s="35" t="s">
        <v>121</v>
      </c>
      <c r="B145" s="36"/>
      <c r="C145" s="116"/>
      <c r="D145" s="37">
        <f>SUM(D141:D144)</f>
        <v>3</v>
      </c>
      <c r="E145"/>
      <c r="F145"/>
      <c r="G145"/>
      <c r="H145"/>
      <c r="I145"/>
      <c r="K145"/>
      <c r="L145"/>
      <c r="M145"/>
      <c r="N145"/>
    </row>
    <row r="146" spans="1:14" x14ac:dyDescent="0.25">
      <c r="B146" s="1"/>
      <c r="D146" s="38"/>
      <c r="E146"/>
      <c r="F146"/>
      <c r="G146"/>
      <c r="H146"/>
      <c r="I146"/>
      <c r="K146"/>
      <c r="L146"/>
      <c r="M146"/>
      <c r="N146"/>
    </row>
    <row r="147" spans="1:14" x14ac:dyDescent="0.25">
      <c r="A147" s="52" t="s">
        <v>66</v>
      </c>
      <c r="B147" s="30" t="s">
        <v>117</v>
      </c>
      <c r="C147" s="30" t="s">
        <v>117</v>
      </c>
      <c r="D147" s="31">
        <v>1</v>
      </c>
      <c r="E147"/>
      <c r="F147"/>
      <c r="G147"/>
      <c r="H147"/>
      <c r="I147"/>
      <c r="K147"/>
      <c r="L147"/>
      <c r="M147"/>
      <c r="N147"/>
    </row>
    <row r="148" spans="1:14" x14ac:dyDescent="0.25">
      <c r="A148" s="32"/>
      <c r="B148" s="33" t="s">
        <v>118</v>
      </c>
      <c r="C148" s="33" t="s">
        <v>118</v>
      </c>
      <c r="D148" s="34">
        <v>0</v>
      </c>
      <c r="E148"/>
      <c r="F148"/>
      <c r="G148"/>
      <c r="H148"/>
      <c r="I148"/>
      <c r="K148"/>
      <c r="L148"/>
      <c r="M148"/>
      <c r="N148"/>
    </row>
    <row r="149" spans="1:14" x14ac:dyDescent="0.25">
      <c r="A149" s="32"/>
      <c r="B149" s="33" t="s">
        <v>119</v>
      </c>
      <c r="C149" s="33" t="s">
        <v>119</v>
      </c>
      <c r="D149" s="34">
        <v>0</v>
      </c>
      <c r="E149"/>
      <c r="F149"/>
      <c r="G149"/>
      <c r="H149"/>
      <c r="I149"/>
      <c r="K149"/>
      <c r="L149"/>
      <c r="M149"/>
      <c r="N149"/>
    </row>
    <row r="150" spans="1:14" ht="15" customHeight="1" x14ac:dyDescent="0.25">
      <c r="A150" s="32"/>
      <c r="B150" s="33" t="s">
        <v>120</v>
      </c>
      <c r="C150" s="33" t="s">
        <v>120</v>
      </c>
      <c r="D150" s="34">
        <v>0</v>
      </c>
      <c r="E150"/>
      <c r="F150"/>
      <c r="G150"/>
      <c r="H150"/>
      <c r="I150"/>
      <c r="K150"/>
      <c r="L150"/>
      <c r="M150"/>
      <c r="N150"/>
    </row>
    <row r="151" spans="1:14" x14ac:dyDescent="0.25">
      <c r="A151" s="35" t="s">
        <v>121</v>
      </c>
      <c r="B151" s="36"/>
      <c r="C151" s="116"/>
      <c r="D151" s="37">
        <f>SUM(D147:D150)</f>
        <v>1</v>
      </c>
      <c r="E151"/>
      <c r="F151"/>
      <c r="G151"/>
      <c r="H151"/>
      <c r="I151"/>
      <c r="K151"/>
      <c r="L151"/>
      <c r="M151"/>
      <c r="N151"/>
    </row>
    <row r="152" spans="1:14" x14ac:dyDescent="0.25">
      <c r="B152" s="1"/>
      <c r="D152" s="38"/>
      <c r="E152"/>
      <c r="F152"/>
      <c r="G152"/>
      <c r="H152"/>
      <c r="I152"/>
      <c r="K152"/>
      <c r="L152"/>
      <c r="M152"/>
      <c r="N152"/>
    </row>
    <row r="153" spans="1:14" x14ac:dyDescent="0.25">
      <c r="A153" s="53" t="s">
        <v>61</v>
      </c>
      <c r="B153" s="30" t="s">
        <v>117</v>
      </c>
      <c r="C153" s="30" t="s">
        <v>117</v>
      </c>
      <c r="D153" s="31">
        <v>0</v>
      </c>
      <c r="E153"/>
      <c r="F153"/>
      <c r="G153"/>
      <c r="H153"/>
      <c r="I153"/>
      <c r="K153"/>
      <c r="L153"/>
      <c r="M153"/>
      <c r="N153"/>
    </row>
    <row r="154" spans="1:14" x14ac:dyDescent="0.25">
      <c r="A154" s="32"/>
      <c r="B154" s="33" t="s">
        <v>118</v>
      </c>
      <c r="C154" s="33" t="s">
        <v>118</v>
      </c>
      <c r="D154" s="34">
        <v>0</v>
      </c>
      <c r="E154"/>
      <c r="F154"/>
      <c r="G154"/>
      <c r="H154"/>
      <c r="I154"/>
      <c r="K154"/>
      <c r="L154"/>
      <c r="M154"/>
      <c r="N154"/>
    </row>
    <row r="155" spans="1:14" x14ac:dyDescent="0.25">
      <c r="A155" s="32"/>
      <c r="B155" s="33" t="s">
        <v>119</v>
      </c>
      <c r="C155" s="33" t="s">
        <v>119</v>
      </c>
      <c r="D155" s="34">
        <v>4</v>
      </c>
      <c r="E155"/>
      <c r="F155"/>
      <c r="G155"/>
      <c r="H155"/>
      <c r="I155"/>
      <c r="K155"/>
      <c r="L155"/>
      <c r="M155"/>
      <c r="N155"/>
    </row>
    <row r="156" spans="1:14" ht="15" customHeight="1" x14ac:dyDescent="0.25">
      <c r="A156" s="32"/>
      <c r="B156" s="33" t="s">
        <v>120</v>
      </c>
      <c r="C156" s="33" t="s">
        <v>120</v>
      </c>
      <c r="D156" s="34">
        <v>0</v>
      </c>
      <c r="E156"/>
      <c r="F156"/>
      <c r="G156"/>
      <c r="H156"/>
      <c r="I156"/>
      <c r="K156"/>
      <c r="L156"/>
      <c r="M156"/>
      <c r="N156"/>
    </row>
    <row r="157" spans="1:14" x14ac:dyDescent="0.25">
      <c r="A157" s="35" t="s">
        <v>121</v>
      </c>
      <c r="B157" s="36"/>
      <c r="C157" s="116"/>
      <c r="D157" s="37">
        <f>SUM(D153:D156)</f>
        <v>4</v>
      </c>
      <c r="E157"/>
      <c r="F157"/>
      <c r="G157"/>
      <c r="H157"/>
      <c r="I157"/>
      <c r="K157"/>
      <c r="L157"/>
      <c r="M157"/>
      <c r="N157"/>
    </row>
    <row r="158" spans="1:14" x14ac:dyDescent="0.25">
      <c r="B158" s="1"/>
      <c r="D158" s="38"/>
      <c r="E158"/>
      <c r="F158"/>
      <c r="G158"/>
      <c r="H158"/>
      <c r="I158"/>
      <c r="K158"/>
      <c r="L158"/>
      <c r="M158"/>
      <c r="N158"/>
    </row>
    <row r="159" spans="1:14" x14ac:dyDescent="0.25">
      <c r="A159" s="54" t="s">
        <v>88</v>
      </c>
      <c r="B159" s="30" t="s">
        <v>117</v>
      </c>
      <c r="C159" s="30" t="s">
        <v>117</v>
      </c>
      <c r="D159" s="31">
        <v>0</v>
      </c>
      <c r="E159"/>
      <c r="F159"/>
      <c r="G159"/>
      <c r="H159"/>
      <c r="I159"/>
      <c r="K159"/>
      <c r="L159"/>
      <c r="M159"/>
      <c r="N159"/>
    </row>
    <row r="160" spans="1:14" x14ac:dyDescent="0.25">
      <c r="A160" s="32"/>
      <c r="B160" s="33" t="s">
        <v>118</v>
      </c>
      <c r="C160" s="33" t="s">
        <v>118</v>
      </c>
      <c r="D160" s="34">
        <v>0</v>
      </c>
      <c r="E160"/>
      <c r="F160"/>
      <c r="G160"/>
      <c r="H160"/>
      <c r="I160"/>
      <c r="K160"/>
      <c r="L160"/>
      <c r="M160"/>
      <c r="N160"/>
    </row>
    <row r="161" spans="1:14" x14ac:dyDescent="0.25">
      <c r="A161" s="32"/>
      <c r="B161" s="33" t="s">
        <v>119</v>
      </c>
      <c r="C161" s="33" t="s">
        <v>119</v>
      </c>
      <c r="D161" s="34">
        <v>0</v>
      </c>
      <c r="E161"/>
      <c r="F161"/>
      <c r="G161"/>
      <c r="H161"/>
      <c r="I161"/>
      <c r="K161"/>
      <c r="L161"/>
      <c r="M161"/>
      <c r="N161"/>
    </row>
    <row r="162" spans="1:14" ht="15" customHeight="1" x14ac:dyDescent="0.25">
      <c r="A162" s="32"/>
      <c r="B162" s="33" t="s">
        <v>120</v>
      </c>
      <c r="C162" s="33" t="s">
        <v>120</v>
      </c>
      <c r="D162" s="34">
        <v>0</v>
      </c>
      <c r="E162"/>
      <c r="F162"/>
      <c r="G162"/>
      <c r="H162"/>
      <c r="I162"/>
      <c r="K162"/>
      <c r="L162"/>
      <c r="M162"/>
      <c r="N162"/>
    </row>
    <row r="163" spans="1:14" x14ac:dyDescent="0.25">
      <c r="A163" s="35" t="s">
        <v>121</v>
      </c>
      <c r="B163" s="36"/>
      <c r="C163" s="116"/>
      <c r="D163" s="37">
        <f>SUM(D159:D162)</f>
        <v>0</v>
      </c>
      <c r="E163"/>
      <c r="F163"/>
      <c r="G163"/>
      <c r="H163"/>
      <c r="I163"/>
      <c r="K163"/>
      <c r="L163"/>
      <c r="M163"/>
      <c r="N163"/>
    </row>
    <row r="164" spans="1:14" x14ac:dyDescent="0.25">
      <c r="B164" s="1"/>
      <c r="D164" s="38"/>
      <c r="E164"/>
      <c r="F164"/>
      <c r="G164"/>
      <c r="H164"/>
      <c r="I164"/>
      <c r="K164"/>
      <c r="L164"/>
      <c r="M164"/>
      <c r="N164"/>
    </row>
    <row r="165" spans="1:14" x14ac:dyDescent="0.25">
      <c r="A165" s="55" t="s">
        <v>69</v>
      </c>
      <c r="B165" s="30" t="s">
        <v>117</v>
      </c>
      <c r="C165" s="30" t="s">
        <v>117</v>
      </c>
      <c r="D165" s="31">
        <v>1</v>
      </c>
      <c r="E165"/>
      <c r="F165"/>
      <c r="G165"/>
      <c r="H165"/>
      <c r="I165"/>
      <c r="K165"/>
      <c r="L165"/>
      <c r="M165"/>
      <c r="N165"/>
    </row>
    <row r="166" spans="1:14" x14ac:dyDescent="0.25">
      <c r="A166" s="32"/>
      <c r="B166" s="33" t="s">
        <v>118</v>
      </c>
      <c r="C166" s="33" t="s">
        <v>118</v>
      </c>
      <c r="D166" s="34">
        <v>1</v>
      </c>
      <c r="E166"/>
      <c r="F166"/>
      <c r="G166"/>
      <c r="H166"/>
      <c r="I166"/>
      <c r="K166"/>
      <c r="L166"/>
      <c r="M166"/>
      <c r="N166"/>
    </row>
    <row r="167" spans="1:14" x14ac:dyDescent="0.25">
      <c r="A167" s="32"/>
      <c r="B167" s="33" t="s">
        <v>119</v>
      </c>
      <c r="C167" s="33" t="s">
        <v>119</v>
      </c>
      <c r="D167" s="34">
        <v>0</v>
      </c>
      <c r="E167"/>
      <c r="F167"/>
      <c r="G167"/>
      <c r="H167"/>
      <c r="I167"/>
      <c r="K167"/>
      <c r="L167"/>
      <c r="M167"/>
      <c r="N167"/>
    </row>
    <row r="168" spans="1:14" ht="15" customHeight="1" x14ac:dyDescent="0.25">
      <c r="A168" s="32"/>
      <c r="B168" s="33" t="s">
        <v>120</v>
      </c>
      <c r="C168" s="33" t="s">
        <v>120</v>
      </c>
      <c r="D168" s="34">
        <v>0</v>
      </c>
      <c r="E168"/>
      <c r="F168"/>
      <c r="G168"/>
      <c r="H168"/>
      <c r="I168"/>
      <c r="K168"/>
      <c r="L168"/>
      <c r="M168"/>
      <c r="N168"/>
    </row>
    <row r="169" spans="1:14" x14ac:dyDescent="0.25">
      <c r="A169" s="35" t="s">
        <v>121</v>
      </c>
      <c r="B169" s="36"/>
      <c r="C169" s="116"/>
      <c r="D169" s="37">
        <f>SUM(D165:D168)</f>
        <v>2</v>
      </c>
      <c r="E169"/>
      <c r="F169"/>
      <c r="G169"/>
      <c r="H169"/>
      <c r="I169"/>
      <c r="K169"/>
      <c r="L169"/>
      <c r="M169"/>
      <c r="N169"/>
    </row>
    <row r="170" spans="1:14" x14ac:dyDescent="0.25">
      <c r="B170" s="1"/>
      <c r="D170" s="38"/>
      <c r="E170"/>
      <c r="F170"/>
      <c r="G170"/>
      <c r="H170"/>
      <c r="I170"/>
      <c r="K170"/>
      <c r="L170"/>
      <c r="M170"/>
      <c r="N170"/>
    </row>
    <row r="171" spans="1:14" x14ac:dyDescent="0.25">
      <c r="A171" s="56" t="s">
        <v>103</v>
      </c>
      <c r="B171" s="30" t="s">
        <v>117</v>
      </c>
      <c r="C171" s="30" t="s">
        <v>117</v>
      </c>
      <c r="D171" s="31">
        <v>1</v>
      </c>
      <c r="E171"/>
      <c r="F171"/>
      <c r="G171"/>
      <c r="H171"/>
      <c r="I171"/>
      <c r="K171"/>
      <c r="L171"/>
      <c r="M171"/>
      <c r="N171"/>
    </row>
    <row r="172" spans="1:14" x14ac:dyDescent="0.25">
      <c r="A172" s="32"/>
      <c r="B172" s="33" t="s">
        <v>118</v>
      </c>
      <c r="C172" s="33" t="s">
        <v>118</v>
      </c>
      <c r="D172" s="34">
        <v>0</v>
      </c>
      <c r="E172"/>
      <c r="F172"/>
      <c r="G172"/>
      <c r="H172"/>
      <c r="I172"/>
      <c r="K172"/>
      <c r="L172"/>
      <c r="M172"/>
      <c r="N172"/>
    </row>
    <row r="173" spans="1:14" x14ac:dyDescent="0.25">
      <c r="A173" s="32"/>
      <c r="B173" s="33" t="s">
        <v>119</v>
      </c>
      <c r="C173" s="33" t="s">
        <v>119</v>
      </c>
      <c r="D173" s="34">
        <v>0</v>
      </c>
      <c r="E173"/>
      <c r="F173"/>
      <c r="G173"/>
      <c r="H173"/>
      <c r="I173"/>
      <c r="K173"/>
      <c r="L173"/>
      <c r="M173"/>
      <c r="N173"/>
    </row>
    <row r="174" spans="1:14" ht="15" customHeight="1" x14ac:dyDescent="0.25">
      <c r="A174" s="32"/>
      <c r="B174" s="33" t="s">
        <v>120</v>
      </c>
      <c r="C174" s="33" t="s">
        <v>120</v>
      </c>
      <c r="D174" s="34">
        <v>0</v>
      </c>
      <c r="E174"/>
      <c r="F174"/>
      <c r="G174"/>
      <c r="H174"/>
      <c r="I174"/>
      <c r="K174"/>
      <c r="L174"/>
      <c r="M174"/>
      <c r="N174"/>
    </row>
    <row r="175" spans="1:14" x14ac:dyDescent="0.25">
      <c r="A175" s="35" t="s">
        <v>121</v>
      </c>
      <c r="B175" s="36"/>
      <c r="C175" s="116"/>
      <c r="D175" s="37">
        <f>SUM(D171:D174)</f>
        <v>1</v>
      </c>
      <c r="E175"/>
      <c r="F175"/>
      <c r="G175"/>
      <c r="H175"/>
      <c r="I175"/>
      <c r="K175"/>
      <c r="L175"/>
      <c r="M175"/>
      <c r="N175"/>
    </row>
    <row r="176" spans="1:14" x14ac:dyDescent="0.25">
      <c r="E176"/>
      <c r="F176"/>
      <c r="G176"/>
      <c r="H176"/>
      <c r="I176"/>
      <c r="K176"/>
      <c r="L176"/>
      <c r="M176"/>
      <c r="N176"/>
    </row>
    <row r="177" spans="3:14" x14ac:dyDescent="0.25">
      <c r="C177" s="211" t="s">
        <v>433</v>
      </c>
      <c r="D177" s="129">
        <f>SUM(D85,D91,D97,D103,D109,D115,D121,D127,D133,D139,D145,D151,D157,D163,D169,D175)</f>
        <v>72</v>
      </c>
      <c r="E177"/>
      <c r="F177"/>
      <c r="G177"/>
      <c r="H177"/>
      <c r="I177"/>
      <c r="K177"/>
      <c r="L177"/>
      <c r="M177"/>
      <c r="N177"/>
    </row>
    <row r="178" spans="3:14" x14ac:dyDescent="0.25">
      <c r="C178"/>
      <c r="D178"/>
      <c r="E178"/>
      <c r="F178"/>
      <c r="G178"/>
      <c r="H178"/>
      <c r="I178"/>
      <c r="K178"/>
      <c r="L178"/>
      <c r="M178"/>
      <c r="N178"/>
    </row>
    <row r="179" spans="3:14" x14ac:dyDescent="0.25">
      <c r="C179"/>
      <c r="D179"/>
      <c r="E179"/>
      <c r="F179"/>
      <c r="G179"/>
      <c r="H179"/>
      <c r="I179"/>
      <c r="K179"/>
      <c r="L179"/>
      <c r="M179"/>
      <c r="N179"/>
    </row>
    <row r="180" spans="3:14" x14ac:dyDescent="0.25">
      <c r="C180"/>
      <c r="D180"/>
      <c r="E180"/>
      <c r="F180"/>
      <c r="G180"/>
      <c r="H180"/>
      <c r="I180"/>
      <c r="K180"/>
      <c r="L180"/>
      <c r="M180"/>
      <c r="N180"/>
    </row>
    <row r="181" spans="3:14" x14ac:dyDescent="0.25">
      <c r="C181"/>
      <c r="D181"/>
      <c r="E181"/>
      <c r="F181"/>
      <c r="G181"/>
      <c r="H181"/>
      <c r="I181"/>
      <c r="K181"/>
      <c r="L181"/>
      <c r="M181"/>
      <c r="N181"/>
    </row>
    <row r="182" spans="3:14" x14ac:dyDescent="0.25">
      <c r="C182"/>
      <c r="D182"/>
      <c r="E182"/>
      <c r="F182"/>
      <c r="G182"/>
      <c r="H182"/>
      <c r="I182"/>
      <c r="K182"/>
      <c r="L182"/>
      <c r="M182"/>
      <c r="N182"/>
    </row>
    <row r="183" spans="3:14" x14ac:dyDescent="0.25">
      <c r="C183"/>
      <c r="D183"/>
      <c r="E183"/>
      <c r="F183"/>
      <c r="G183"/>
      <c r="H183"/>
      <c r="I183"/>
      <c r="K183"/>
      <c r="L183"/>
      <c r="M183"/>
      <c r="N183"/>
    </row>
    <row r="184" spans="3:14" x14ac:dyDescent="0.25">
      <c r="C184"/>
      <c r="D184"/>
      <c r="E184"/>
      <c r="F184"/>
      <c r="G184"/>
      <c r="H184"/>
      <c r="I184"/>
      <c r="K184"/>
      <c r="L184"/>
      <c r="M184"/>
      <c r="N184"/>
    </row>
    <row r="185" spans="3:14" x14ac:dyDescent="0.25">
      <c r="C185"/>
      <c r="D185"/>
      <c r="E185"/>
      <c r="F185"/>
      <c r="G185"/>
      <c r="H185"/>
      <c r="I185"/>
      <c r="K185"/>
      <c r="L185"/>
      <c r="M185"/>
      <c r="N185"/>
    </row>
    <row r="186" spans="3:14" x14ac:dyDescent="0.25">
      <c r="C186"/>
      <c r="D186"/>
      <c r="E186"/>
      <c r="F186"/>
      <c r="G186"/>
      <c r="H186"/>
      <c r="I186"/>
      <c r="K186"/>
      <c r="L186"/>
      <c r="M186"/>
      <c r="N186"/>
    </row>
    <row r="187" spans="3:14" x14ac:dyDescent="0.25">
      <c r="C187"/>
      <c r="D187"/>
      <c r="E187"/>
      <c r="F187"/>
      <c r="G187"/>
      <c r="H187"/>
      <c r="I187"/>
      <c r="K187"/>
      <c r="L187"/>
      <c r="M187"/>
      <c r="N187"/>
    </row>
    <row r="188" spans="3:14" x14ac:dyDescent="0.25">
      <c r="C188"/>
      <c r="D188"/>
      <c r="E188"/>
      <c r="F188"/>
      <c r="G188"/>
      <c r="H188"/>
      <c r="I188"/>
      <c r="K188"/>
      <c r="L188"/>
      <c r="M188"/>
      <c r="N188"/>
    </row>
    <row r="189" spans="3:14" x14ac:dyDescent="0.25">
      <c r="C189"/>
      <c r="D189"/>
      <c r="E189"/>
      <c r="F189"/>
      <c r="G189"/>
      <c r="H189"/>
      <c r="I189"/>
      <c r="K189"/>
      <c r="L189"/>
      <c r="M189"/>
      <c r="N189"/>
    </row>
    <row r="190" spans="3:14" x14ac:dyDescent="0.25">
      <c r="C190"/>
      <c r="D190"/>
      <c r="E190"/>
      <c r="F190"/>
      <c r="G190"/>
      <c r="H190"/>
      <c r="I190"/>
      <c r="K190"/>
      <c r="L190"/>
      <c r="M190"/>
      <c r="N190"/>
    </row>
    <row r="191" spans="3:14" x14ac:dyDescent="0.25">
      <c r="C191"/>
      <c r="D191"/>
      <c r="E191"/>
      <c r="F191"/>
      <c r="G191"/>
      <c r="H191"/>
      <c r="I191"/>
      <c r="K191"/>
      <c r="L191"/>
      <c r="M191"/>
      <c r="N191"/>
    </row>
    <row r="192" spans="3:14" x14ac:dyDescent="0.25">
      <c r="C192"/>
      <c r="D192"/>
      <c r="E192"/>
      <c r="F192"/>
      <c r="G192"/>
      <c r="H192"/>
      <c r="I192"/>
      <c r="K192"/>
      <c r="L192"/>
      <c r="M192"/>
      <c r="N192"/>
    </row>
    <row r="193" spans="3:14" x14ac:dyDescent="0.25">
      <c r="C193"/>
      <c r="D193"/>
      <c r="E193"/>
      <c r="F193"/>
      <c r="G193"/>
      <c r="H193"/>
      <c r="I193"/>
      <c r="K193"/>
      <c r="L193"/>
      <c r="M193"/>
      <c r="N193"/>
    </row>
    <row r="194" spans="3:14" x14ac:dyDescent="0.25">
      <c r="C194"/>
      <c r="D194"/>
      <c r="E194"/>
      <c r="F194"/>
      <c r="G194"/>
      <c r="H194"/>
      <c r="I194"/>
      <c r="K194"/>
      <c r="L194"/>
      <c r="M194"/>
      <c r="N194"/>
    </row>
    <row r="195" spans="3:14" x14ac:dyDescent="0.25">
      <c r="C195"/>
      <c r="D195"/>
      <c r="E195"/>
      <c r="F195"/>
      <c r="G195"/>
      <c r="H195"/>
      <c r="I195"/>
      <c r="K195"/>
      <c r="L195"/>
      <c r="M195"/>
      <c r="N195"/>
    </row>
    <row r="196" spans="3:14" x14ac:dyDescent="0.25">
      <c r="C196"/>
      <c r="D196"/>
      <c r="E196"/>
      <c r="F196"/>
      <c r="G196"/>
      <c r="H196"/>
      <c r="I196"/>
      <c r="K196"/>
      <c r="L196"/>
      <c r="M196"/>
      <c r="N196"/>
    </row>
    <row r="197" spans="3:14" x14ac:dyDescent="0.25">
      <c r="C197"/>
      <c r="D197"/>
      <c r="E197"/>
      <c r="F197"/>
      <c r="G197"/>
      <c r="H197"/>
      <c r="I197"/>
      <c r="K197"/>
      <c r="L197"/>
      <c r="M197"/>
      <c r="N197"/>
    </row>
    <row r="198" spans="3:14" x14ac:dyDescent="0.25">
      <c r="C198"/>
      <c r="D198"/>
      <c r="E198"/>
      <c r="F198"/>
      <c r="G198"/>
      <c r="H198"/>
      <c r="I198"/>
      <c r="K198"/>
      <c r="L198"/>
      <c r="M198"/>
      <c r="N198"/>
    </row>
    <row r="199" spans="3:14" x14ac:dyDescent="0.25">
      <c r="C199"/>
      <c r="D199"/>
      <c r="E199"/>
      <c r="F199"/>
      <c r="G199"/>
      <c r="H199"/>
      <c r="I199"/>
      <c r="K199"/>
      <c r="L199"/>
      <c r="M199"/>
      <c r="N199"/>
    </row>
    <row r="200" spans="3:14" x14ac:dyDescent="0.25">
      <c r="C200"/>
      <c r="D200"/>
      <c r="E200"/>
      <c r="F200"/>
      <c r="G200"/>
      <c r="H200"/>
      <c r="I200"/>
      <c r="K200"/>
      <c r="L200"/>
      <c r="M200"/>
      <c r="N200"/>
    </row>
    <row r="201" spans="3:14" x14ac:dyDescent="0.25">
      <c r="C201"/>
      <c r="D201"/>
      <c r="E201"/>
      <c r="F201"/>
      <c r="G201"/>
      <c r="H201"/>
      <c r="I201"/>
      <c r="K201"/>
      <c r="L201"/>
      <c r="M201"/>
      <c r="N201"/>
    </row>
    <row r="202" spans="3:14" x14ac:dyDescent="0.25">
      <c r="C202"/>
      <c r="D202"/>
      <c r="E202"/>
      <c r="F202"/>
      <c r="G202"/>
      <c r="H202"/>
      <c r="I202"/>
      <c r="K202"/>
      <c r="L202"/>
      <c r="M202"/>
      <c r="N202"/>
    </row>
    <row r="203" spans="3:14" x14ac:dyDescent="0.25">
      <c r="C203"/>
      <c r="D203"/>
      <c r="E203"/>
      <c r="F203"/>
      <c r="G203"/>
      <c r="H203"/>
      <c r="I203"/>
      <c r="K203"/>
      <c r="L203"/>
      <c r="M203"/>
      <c r="N203"/>
    </row>
    <row r="204" spans="3:14" x14ac:dyDescent="0.25">
      <c r="C204"/>
      <c r="D204"/>
      <c r="E204"/>
      <c r="F204"/>
      <c r="G204"/>
      <c r="H204"/>
      <c r="I204"/>
      <c r="K204"/>
      <c r="L204"/>
      <c r="M204"/>
      <c r="N204"/>
    </row>
    <row r="205" spans="3:14" x14ac:dyDescent="0.25">
      <c r="C205"/>
      <c r="D205"/>
      <c r="E205"/>
      <c r="F205"/>
      <c r="G205"/>
      <c r="H205"/>
      <c r="I205"/>
      <c r="K205"/>
      <c r="L205"/>
      <c r="M205"/>
      <c r="N205"/>
    </row>
    <row r="206" spans="3:14" x14ac:dyDescent="0.25">
      <c r="C206"/>
      <c r="D206"/>
      <c r="E206"/>
      <c r="F206"/>
      <c r="G206"/>
      <c r="H206"/>
      <c r="I206"/>
      <c r="K206"/>
      <c r="L206"/>
      <c r="M206"/>
      <c r="N206"/>
    </row>
    <row r="207" spans="3:14" x14ac:dyDescent="0.25">
      <c r="C207"/>
      <c r="D207"/>
      <c r="E207"/>
      <c r="F207"/>
      <c r="G207"/>
      <c r="H207"/>
      <c r="I207"/>
      <c r="K207"/>
      <c r="L207"/>
      <c r="M207"/>
      <c r="N207"/>
    </row>
    <row r="208" spans="3:14" x14ac:dyDescent="0.25">
      <c r="C208"/>
      <c r="D208"/>
      <c r="E208"/>
      <c r="F208"/>
      <c r="G208"/>
      <c r="H208"/>
      <c r="I208"/>
      <c r="K208"/>
      <c r="L208"/>
      <c r="M208"/>
      <c r="N208"/>
    </row>
    <row r="209" spans="3:14" x14ac:dyDescent="0.25">
      <c r="C209"/>
      <c r="D209"/>
      <c r="E209"/>
      <c r="F209"/>
      <c r="G209"/>
      <c r="H209"/>
      <c r="I209"/>
      <c r="K209"/>
      <c r="L209"/>
      <c r="M209"/>
      <c r="N209"/>
    </row>
    <row r="210" spans="3:14" x14ac:dyDescent="0.25">
      <c r="C210"/>
      <c r="D210"/>
      <c r="E210"/>
      <c r="F210"/>
      <c r="G210"/>
      <c r="H210"/>
      <c r="I210"/>
      <c r="K210"/>
      <c r="L210"/>
      <c r="M210"/>
      <c r="N210"/>
    </row>
    <row r="211" spans="3:14" x14ac:dyDescent="0.25">
      <c r="C211"/>
      <c r="D211"/>
      <c r="E211"/>
      <c r="F211"/>
      <c r="G211"/>
      <c r="H211"/>
      <c r="I211"/>
      <c r="K211"/>
      <c r="L211"/>
      <c r="M211"/>
      <c r="N211"/>
    </row>
    <row r="212" spans="3:14" x14ac:dyDescent="0.25">
      <c r="C212"/>
      <c r="D212"/>
      <c r="E212"/>
      <c r="F212"/>
      <c r="G212"/>
      <c r="H212"/>
      <c r="I212"/>
      <c r="K212"/>
      <c r="L212"/>
      <c r="M212"/>
      <c r="N212"/>
    </row>
    <row r="213" spans="3:14" x14ac:dyDescent="0.25">
      <c r="C213"/>
      <c r="D213"/>
      <c r="E213"/>
      <c r="F213"/>
      <c r="G213"/>
      <c r="H213"/>
      <c r="I213"/>
      <c r="K213"/>
      <c r="L213"/>
      <c r="M213"/>
      <c r="N213"/>
    </row>
    <row r="214" spans="3:14" x14ac:dyDescent="0.25">
      <c r="C214"/>
      <c r="D214"/>
      <c r="E214"/>
      <c r="F214"/>
      <c r="G214"/>
      <c r="H214"/>
      <c r="I214"/>
      <c r="K214"/>
      <c r="L214"/>
      <c r="M214"/>
      <c r="N214"/>
    </row>
    <row r="215" spans="3:14" x14ac:dyDescent="0.25">
      <c r="C215"/>
      <c r="D215"/>
      <c r="E215"/>
      <c r="F215"/>
      <c r="G215"/>
      <c r="H215"/>
      <c r="I215"/>
      <c r="K215"/>
      <c r="L215"/>
      <c r="M215"/>
      <c r="N215"/>
    </row>
    <row r="216" spans="3:14" x14ac:dyDescent="0.25">
      <c r="C216"/>
      <c r="D216"/>
      <c r="E216"/>
      <c r="F216"/>
      <c r="G216"/>
      <c r="H216"/>
      <c r="I216"/>
      <c r="K216"/>
      <c r="L216"/>
      <c r="M216"/>
      <c r="N216"/>
    </row>
    <row r="217" spans="3:14" x14ac:dyDescent="0.25">
      <c r="C217"/>
      <c r="D217"/>
      <c r="E217"/>
      <c r="F217"/>
      <c r="G217"/>
      <c r="H217"/>
      <c r="I217"/>
      <c r="K217"/>
      <c r="L217"/>
      <c r="M217"/>
      <c r="N217"/>
    </row>
    <row r="218" spans="3:14" x14ac:dyDescent="0.25">
      <c r="C218"/>
      <c r="D218"/>
      <c r="E218"/>
      <c r="F218"/>
      <c r="G218"/>
      <c r="H218"/>
      <c r="I218"/>
      <c r="K218"/>
      <c r="L218"/>
      <c r="M218"/>
      <c r="N218"/>
    </row>
    <row r="219" spans="3:14" x14ac:dyDescent="0.25">
      <c r="C219"/>
      <c r="D219"/>
      <c r="E219"/>
      <c r="F219"/>
      <c r="G219"/>
      <c r="H219"/>
      <c r="I219"/>
      <c r="K219"/>
      <c r="L219"/>
      <c r="M219"/>
      <c r="N219"/>
    </row>
    <row r="220" spans="3:14" x14ac:dyDescent="0.25">
      <c r="C220"/>
      <c r="D220"/>
      <c r="E220"/>
      <c r="F220"/>
      <c r="G220"/>
      <c r="H220"/>
      <c r="I220"/>
      <c r="K220"/>
      <c r="L220"/>
      <c r="M220"/>
      <c r="N220"/>
    </row>
    <row r="221" spans="3:14" x14ac:dyDescent="0.25">
      <c r="C221"/>
      <c r="D221"/>
      <c r="E221"/>
      <c r="F221"/>
      <c r="G221"/>
      <c r="H221"/>
      <c r="I221"/>
      <c r="K221"/>
      <c r="L221"/>
      <c r="M221"/>
      <c r="N221"/>
    </row>
    <row r="222" spans="3:14" x14ac:dyDescent="0.25">
      <c r="C222"/>
      <c r="D222"/>
      <c r="E222"/>
      <c r="F222"/>
      <c r="G222"/>
      <c r="H222"/>
      <c r="I222"/>
      <c r="K222"/>
      <c r="L222"/>
      <c r="M222"/>
      <c r="N222"/>
    </row>
    <row r="223" spans="3:14" x14ac:dyDescent="0.25">
      <c r="C223"/>
      <c r="D223"/>
      <c r="E223"/>
      <c r="F223"/>
      <c r="G223"/>
      <c r="H223"/>
      <c r="I223"/>
      <c r="K223"/>
      <c r="L223"/>
      <c r="M223"/>
      <c r="N223"/>
    </row>
    <row r="224" spans="3:14" x14ac:dyDescent="0.25">
      <c r="C224"/>
      <c r="D224"/>
      <c r="E224"/>
      <c r="F224"/>
      <c r="G224"/>
      <c r="H224"/>
      <c r="I224"/>
      <c r="K224"/>
      <c r="L224"/>
      <c r="M224"/>
      <c r="N224"/>
    </row>
    <row r="225" spans="3:14" x14ac:dyDescent="0.25">
      <c r="C225"/>
      <c r="D225"/>
      <c r="E225"/>
      <c r="F225"/>
      <c r="G225"/>
      <c r="H225"/>
      <c r="I225"/>
      <c r="K225"/>
      <c r="L225"/>
      <c r="M225"/>
      <c r="N225"/>
    </row>
    <row r="226" spans="3:14" x14ac:dyDescent="0.25">
      <c r="C226"/>
      <c r="D226"/>
      <c r="E226"/>
      <c r="F226"/>
      <c r="G226"/>
      <c r="H226"/>
      <c r="I226"/>
      <c r="K226"/>
      <c r="L226"/>
      <c r="M226"/>
      <c r="N226"/>
    </row>
    <row r="227" spans="3:14" x14ac:dyDescent="0.25">
      <c r="C227"/>
      <c r="D227"/>
      <c r="E227"/>
      <c r="F227"/>
      <c r="G227"/>
      <c r="H227"/>
      <c r="I227"/>
      <c r="K227"/>
      <c r="L227"/>
      <c r="M227"/>
      <c r="N227"/>
    </row>
    <row r="228" spans="3:14" x14ac:dyDescent="0.25">
      <c r="C228"/>
      <c r="D228"/>
      <c r="E228"/>
      <c r="F228"/>
      <c r="G228"/>
      <c r="H228"/>
      <c r="I228"/>
      <c r="K228"/>
      <c r="L228"/>
      <c r="M228"/>
      <c r="N228"/>
    </row>
    <row r="229" spans="3:14" x14ac:dyDescent="0.25">
      <c r="C229"/>
      <c r="D229"/>
      <c r="E229"/>
      <c r="F229"/>
      <c r="G229"/>
      <c r="H229"/>
      <c r="I229"/>
      <c r="K229"/>
      <c r="L229"/>
      <c r="M229"/>
      <c r="N229"/>
    </row>
    <row r="230" spans="3:14" x14ac:dyDescent="0.25">
      <c r="C230"/>
      <c r="D230"/>
      <c r="E230"/>
      <c r="F230"/>
      <c r="G230"/>
      <c r="H230"/>
      <c r="I230"/>
      <c r="K230"/>
      <c r="L230"/>
      <c r="M230"/>
      <c r="N230"/>
    </row>
    <row r="231" spans="3:14" x14ac:dyDescent="0.25">
      <c r="C231"/>
      <c r="D231"/>
      <c r="E231"/>
      <c r="F231"/>
      <c r="G231"/>
      <c r="H231"/>
      <c r="I231"/>
      <c r="K231"/>
      <c r="L231"/>
      <c r="M231"/>
      <c r="N231"/>
    </row>
    <row r="232" spans="3:14" x14ac:dyDescent="0.25">
      <c r="C232"/>
      <c r="D232"/>
      <c r="E232"/>
      <c r="F232"/>
      <c r="G232"/>
      <c r="H232"/>
      <c r="I232"/>
      <c r="K232"/>
      <c r="L232"/>
      <c r="M232"/>
      <c r="N232"/>
    </row>
    <row r="233" spans="3:14" x14ac:dyDescent="0.25">
      <c r="C233"/>
      <c r="D233"/>
      <c r="E233"/>
      <c r="F233"/>
      <c r="G233"/>
      <c r="H233"/>
      <c r="I233"/>
      <c r="K233"/>
      <c r="L233"/>
      <c r="M233"/>
      <c r="N233"/>
    </row>
    <row r="234" spans="3:14" x14ac:dyDescent="0.25">
      <c r="C234"/>
      <c r="D234"/>
      <c r="E234"/>
      <c r="F234"/>
      <c r="G234"/>
      <c r="H234"/>
      <c r="I234"/>
      <c r="K234"/>
      <c r="L234"/>
      <c r="M234"/>
      <c r="N234"/>
    </row>
    <row r="235" spans="3:14" x14ac:dyDescent="0.25">
      <c r="C235"/>
      <c r="D235"/>
      <c r="E235"/>
      <c r="F235"/>
      <c r="G235"/>
      <c r="H235"/>
      <c r="I235"/>
      <c r="K235"/>
      <c r="L235"/>
      <c r="M235"/>
      <c r="N235"/>
    </row>
    <row r="236" spans="3:14" x14ac:dyDescent="0.25">
      <c r="C236"/>
      <c r="D236"/>
      <c r="E236"/>
      <c r="F236"/>
      <c r="G236"/>
      <c r="H236"/>
      <c r="I236"/>
      <c r="K236"/>
      <c r="L236"/>
      <c r="M236"/>
      <c r="N236"/>
    </row>
    <row r="237" spans="3:14" x14ac:dyDescent="0.25">
      <c r="C237"/>
      <c r="D237"/>
      <c r="E237"/>
      <c r="F237"/>
      <c r="G237"/>
      <c r="H237"/>
      <c r="I237"/>
      <c r="K237"/>
      <c r="L237"/>
      <c r="M237"/>
      <c r="N237"/>
    </row>
    <row r="238" spans="3:14" x14ac:dyDescent="0.25">
      <c r="C238"/>
      <c r="D238"/>
      <c r="E238"/>
      <c r="F238"/>
      <c r="G238"/>
      <c r="H238"/>
      <c r="I238"/>
      <c r="K238"/>
      <c r="L238"/>
      <c r="M238"/>
      <c r="N238"/>
    </row>
    <row r="239" spans="3:14" x14ac:dyDescent="0.25">
      <c r="C239"/>
      <c r="D239"/>
      <c r="E239"/>
      <c r="F239"/>
      <c r="G239"/>
      <c r="H239"/>
      <c r="I239"/>
      <c r="K239"/>
      <c r="L239"/>
      <c r="M239"/>
      <c r="N239"/>
    </row>
    <row r="240" spans="3:14" x14ac:dyDescent="0.25">
      <c r="C240"/>
      <c r="D240"/>
      <c r="E240"/>
      <c r="F240"/>
      <c r="G240"/>
      <c r="H240"/>
      <c r="I240"/>
      <c r="K240"/>
      <c r="L240"/>
      <c r="M240"/>
      <c r="N240"/>
    </row>
    <row r="241" spans="3:14" x14ac:dyDescent="0.25">
      <c r="C241"/>
      <c r="D241"/>
      <c r="E241"/>
      <c r="F241"/>
      <c r="G241"/>
      <c r="H241"/>
      <c r="I241"/>
      <c r="K241"/>
      <c r="L241"/>
      <c r="M241"/>
      <c r="N241"/>
    </row>
    <row r="242" spans="3:14" x14ac:dyDescent="0.25">
      <c r="C242"/>
      <c r="D242"/>
      <c r="E242"/>
      <c r="F242"/>
      <c r="G242"/>
      <c r="H242"/>
      <c r="I242"/>
      <c r="K242"/>
      <c r="L242"/>
      <c r="M242"/>
      <c r="N242"/>
    </row>
    <row r="243" spans="3:14" x14ac:dyDescent="0.25">
      <c r="C243"/>
      <c r="D243"/>
      <c r="E243"/>
      <c r="F243"/>
      <c r="G243"/>
      <c r="H243"/>
      <c r="I243"/>
      <c r="K243"/>
      <c r="L243"/>
      <c r="M243"/>
      <c r="N243"/>
    </row>
    <row r="244" spans="3:14" x14ac:dyDescent="0.25">
      <c r="C244"/>
      <c r="D244"/>
      <c r="E244"/>
      <c r="F244"/>
      <c r="G244"/>
      <c r="H244"/>
      <c r="I244"/>
      <c r="K244"/>
      <c r="L244"/>
      <c r="M244"/>
      <c r="N244"/>
    </row>
    <row r="245" spans="3:14" x14ac:dyDescent="0.25">
      <c r="C245"/>
      <c r="D245"/>
      <c r="E245"/>
      <c r="F245"/>
      <c r="G245"/>
      <c r="H245"/>
      <c r="I245"/>
      <c r="K245"/>
      <c r="L245"/>
      <c r="M245"/>
      <c r="N245"/>
    </row>
    <row r="246" spans="3:14" x14ac:dyDescent="0.25">
      <c r="C246"/>
      <c r="D246"/>
      <c r="E246"/>
      <c r="F246"/>
      <c r="G246"/>
      <c r="H246"/>
      <c r="I246"/>
      <c r="K246"/>
      <c r="L246"/>
      <c r="M246"/>
      <c r="N246"/>
    </row>
    <row r="247" spans="3:14" x14ac:dyDescent="0.25">
      <c r="C247"/>
      <c r="D247"/>
      <c r="E247"/>
      <c r="F247"/>
      <c r="G247"/>
      <c r="H247"/>
      <c r="I247"/>
      <c r="K247"/>
      <c r="L247"/>
      <c r="M247"/>
      <c r="N247"/>
    </row>
    <row r="248" spans="3:14" x14ac:dyDescent="0.25">
      <c r="C248"/>
      <c r="D248"/>
      <c r="E248"/>
      <c r="F248"/>
      <c r="G248"/>
      <c r="H248"/>
      <c r="I248"/>
      <c r="K248"/>
      <c r="L248"/>
      <c r="M248"/>
      <c r="N248"/>
    </row>
    <row r="249" spans="3:14" x14ac:dyDescent="0.25">
      <c r="C249"/>
      <c r="D249"/>
      <c r="E249"/>
      <c r="F249"/>
      <c r="G249"/>
      <c r="H249"/>
      <c r="I249"/>
      <c r="K249"/>
      <c r="L249"/>
      <c r="M249"/>
      <c r="N249"/>
    </row>
    <row r="250" spans="3:14" x14ac:dyDescent="0.25">
      <c r="C250"/>
      <c r="D250"/>
      <c r="E250"/>
      <c r="F250"/>
      <c r="G250"/>
      <c r="H250"/>
      <c r="I250"/>
      <c r="K250"/>
      <c r="L250"/>
      <c r="M250"/>
      <c r="N250"/>
    </row>
    <row r="251" spans="3:14" x14ac:dyDescent="0.25">
      <c r="C251"/>
      <c r="D251"/>
      <c r="E251"/>
      <c r="F251"/>
      <c r="G251"/>
      <c r="H251"/>
      <c r="I251"/>
      <c r="K251"/>
      <c r="L251"/>
      <c r="M251"/>
      <c r="N251"/>
    </row>
    <row r="252" spans="3:14" x14ac:dyDescent="0.25">
      <c r="C252"/>
      <c r="D252"/>
      <c r="E252"/>
      <c r="F252"/>
      <c r="G252"/>
      <c r="H252"/>
      <c r="I252"/>
      <c r="K252"/>
      <c r="L252"/>
      <c r="M252"/>
      <c r="N252"/>
    </row>
    <row r="253" spans="3:14" x14ac:dyDescent="0.25">
      <c r="C253"/>
      <c r="D253"/>
      <c r="E253"/>
      <c r="F253"/>
      <c r="G253"/>
      <c r="H253"/>
      <c r="I253"/>
      <c r="K253"/>
      <c r="L253"/>
      <c r="M253"/>
      <c r="N253"/>
    </row>
    <row r="254" spans="3:14" x14ac:dyDescent="0.25">
      <c r="C254"/>
      <c r="D254"/>
      <c r="E254"/>
      <c r="F254"/>
      <c r="G254"/>
      <c r="H254"/>
      <c r="I254"/>
      <c r="K254"/>
      <c r="L254"/>
      <c r="M254"/>
      <c r="N254"/>
    </row>
    <row r="255" spans="3:14" x14ac:dyDescent="0.25">
      <c r="C255"/>
      <c r="D255"/>
      <c r="E255"/>
      <c r="F255"/>
      <c r="G255"/>
      <c r="H255"/>
      <c r="I255"/>
      <c r="K255"/>
      <c r="L255"/>
      <c r="M255"/>
      <c r="N255"/>
    </row>
    <row r="256" spans="3:14" x14ac:dyDescent="0.25">
      <c r="C256"/>
      <c r="D256"/>
      <c r="E256"/>
      <c r="F256"/>
      <c r="G256"/>
      <c r="H256"/>
      <c r="I256"/>
      <c r="K256"/>
      <c r="L256"/>
      <c r="M256"/>
      <c r="N256"/>
    </row>
    <row r="257" spans="3:14" x14ac:dyDescent="0.25">
      <c r="C257"/>
      <c r="D257"/>
      <c r="E257"/>
      <c r="F257"/>
      <c r="G257"/>
      <c r="H257"/>
      <c r="I257"/>
      <c r="K257"/>
      <c r="L257"/>
      <c r="M257"/>
      <c r="N257"/>
    </row>
    <row r="258" spans="3:14" x14ac:dyDescent="0.25">
      <c r="C258"/>
      <c r="D258"/>
      <c r="E258"/>
      <c r="F258"/>
      <c r="G258"/>
      <c r="H258"/>
      <c r="I258"/>
      <c r="K258"/>
      <c r="L258"/>
      <c r="M258"/>
      <c r="N258"/>
    </row>
    <row r="259" spans="3:14" x14ac:dyDescent="0.25">
      <c r="C259"/>
      <c r="D259"/>
      <c r="E259"/>
      <c r="F259"/>
      <c r="G259"/>
      <c r="H259"/>
      <c r="I259"/>
      <c r="K259"/>
      <c r="L259"/>
      <c r="M259"/>
      <c r="N259"/>
    </row>
    <row r="260" spans="3:14" x14ac:dyDescent="0.25">
      <c r="C260"/>
      <c r="D260"/>
      <c r="E260"/>
      <c r="F260"/>
      <c r="G260"/>
      <c r="H260"/>
      <c r="I260"/>
      <c r="K260"/>
      <c r="L260"/>
      <c r="M260"/>
      <c r="N260"/>
    </row>
    <row r="261" spans="3:14" x14ac:dyDescent="0.25">
      <c r="C261"/>
      <c r="D261"/>
      <c r="E261"/>
      <c r="F261"/>
      <c r="G261"/>
      <c r="H261"/>
      <c r="I261"/>
      <c r="K261"/>
      <c r="L261"/>
      <c r="M261"/>
      <c r="N261"/>
    </row>
    <row r="262" spans="3:14" x14ac:dyDescent="0.25">
      <c r="C262"/>
      <c r="D262"/>
      <c r="E262"/>
      <c r="F262"/>
      <c r="G262"/>
      <c r="H262"/>
      <c r="I262"/>
      <c r="K262"/>
      <c r="L262"/>
      <c r="M262"/>
      <c r="N262"/>
    </row>
    <row r="263" spans="3:14" x14ac:dyDescent="0.25">
      <c r="C263"/>
      <c r="D263"/>
      <c r="E263"/>
      <c r="F263"/>
      <c r="G263"/>
      <c r="H263"/>
      <c r="I263"/>
      <c r="K263"/>
      <c r="L263"/>
      <c r="M263"/>
      <c r="N263"/>
    </row>
    <row r="264" spans="3:14" x14ac:dyDescent="0.25">
      <c r="C264"/>
      <c r="D264"/>
      <c r="E264"/>
      <c r="F264"/>
      <c r="G264"/>
      <c r="H264"/>
      <c r="I264"/>
      <c r="K264"/>
      <c r="L264"/>
      <c r="M264"/>
      <c r="N264"/>
    </row>
    <row r="265" spans="3:14" x14ac:dyDescent="0.25">
      <c r="C265"/>
      <c r="D265"/>
      <c r="E265"/>
      <c r="F265"/>
      <c r="G265"/>
      <c r="H265"/>
      <c r="I265"/>
      <c r="K265"/>
      <c r="L265"/>
      <c r="M265"/>
      <c r="N265"/>
    </row>
    <row r="266" spans="3:14" x14ac:dyDescent="0.25">
      <c r="C266"/>
      <c r="D266"/>
      <c r="E266"/>
      <c r="F266"/>
      <c r="G266"/>
      <c r="H266"/>
      <c r="I266"/>
      <c r="K266"/>
      <c r="L266"/>
      <c r="M266"/>
      <c r="N266"/>
    </row>
    <row r="267" spans="3:14" x14ac:dyDescent="0.25">
      <c r="C267"/>
      <c r="D267"/>
      <c r="E267"/>
      <c r="F267"/>
      <c r="G267"/>
      <c r="H267"/>
      <c r="I267"/>
      <c r="K267"/>
      <c r="L267"/>
      <c r="M267"/>
      <c r="N267"/>
    </row>
    <row r="268" spans="3:14" x14ac:dyDescent="0.25">
      <c r="C268"/>
      <c r="D268"/>
      <c r="E268"/>
      <c r="F268"/>
      <c r="G268"/>
      <c r="H268"/>
      <c r="I268"/>
      <c r="K268"/>
      <c r="L268"/>
      <c r="M268"/>
      <c r="N268"/>
    </row>
    <row r="269" spans="3:14" x14ac:dyDescent="0.25">
      <c r="C269"/>
      <c r="D269"/>
      <c r="E269"/>
      <c r="F269"/>
      <c r="G269"/>
      <c r="H269"/>
      <c r="I269"/>
      <c r="K269"/>
      <c r="L269"/>
      <c r="M269"/>
      <c r="N269"/>
    </row>
    <row r="270" spans="3:14" x14ac:dyDescent="0.25">
      <c r="C270"/>
      <c r="D270"/>
      <c r="E270"/>
      <c r="F270"/>
      <c r="G270"/>
      <c r="H270"/>
      <c r="I270"/>
      <c r="K270"/>
      <c r="L270"/>
      <c r="M270"/>
      <c r="N270"/>
    </row>
    <row r="271" spans="3:14" x14ac:dyDescent="0.25">
      <c r="C271"/>
      <c r="D271"/>
      <c r="E271"/>
      <c r="F271"/>
      <c r="G271"/>
      <c r="H271"/>
      <c r="I271"/>
      <c r="K271"/>
      <c r="L271"/>
      <c r="M271"/>
      <c r="N271"/>
    </row>
    <row r="272" spans="3:14" x14ac:dyDescent="0.25">
      <c r="C272"/>
      <c r="D272"/>
      <c r="E272"/>
      <c r="F272"/>
      <c r="G272"/>
      <c r="H272"/>
      <c r="I272"/>
      <c r="K272"/>
      <c r="L272"/>
      <c r="M272"/>
      <c r="N272"/>
    </row>
    <row r="273" spans="3:14" x14ac:dyDescent="0.25">
      <c r="C273"/>
      <c r="D273"/>
      <c r="E273"/>
      <c r="F273"/>
      <c r="G273"/>
      <c r="H273"/>
      <c r="I273"/>
      <c r="K273"/>
      <c r="L273"/>
      <c r="M273"/>
      <c r="N273"/>
    </row>
    <row r="274" spans="3:14" x14ac:dyDescent="0.25">
      <c r="C274"/>
      <c r="D274"/>
      <c r="E274"/>
      <c r="F274"/>
      <c r="G274"/>
      <c r="H274"/>
      <c r="I274"/>
      <c r="K274"/>
      <c r="L274"/>
      <c r="M274"/>
      <c r="N274"/>
    </row>
    <row r="275" spans="3:14" x14ac:dyDescent="0.25">
      <c r="C275"/>
      <c r="D275"/>
      <c r="E275"/>
      <c r="F275"/>
      <c r="G275"/>
      <c r="H275"/>
      <c r="I275"/>
      <c r="K275"/>
      <c r="L275"/>
      <c r="M275"/>
      <c r="N275"/>
    </row>
    <row r="276" spans="3:14" x14ac:dyDescent="0.25">
      <c r="C276"/>
      <c r="D276"/>
      <c r="E276"/>
      <c r="F276"/>
      <c r="G276"/>
      <c r="H276"/>
      <c r="I276"/>
      <c r="K276"/>
      <c r="L276"/>
      <c r="M276"/>
      <c r="N276"/>
    </row>
    <row r="277" spans="3:14" x14ac:dyDescent="0.25">
      <c r="C277"/>
      <c r="D277"/>
      <c r="E277"/>
      <c r="F277"/>
      <c r="G277"/>
      <c r="H277"/>
      <c r="I277"/>
      <c r="K277"/>
      <c r="L277"/>
      <c r="M277"/>
      <c r="N277"/>
    </row>
    <row r="278" spans="3:14" x14ac:dyDescent="0.25">
      <c r="C278"/>
      <c r="D278"/>
      <c r="E278"/>
      <c r="F278"/>
      <c r="G278"/>
      <c r="H278"/>
      <c r="I278"/>
      <c r="K278"/>
      <c r="L278"/>
      <c r="M278"/>
      <c r="N278"/>
    </row>
    <row r="279" spans="3:14" x14ac:dyDescent="0.25">
      <c r="C279"/>
      <c r="D279"/>
      <c r="E279"/>
      <c r="F279"/>
      <c r="G279"/>
      <c r="H279"/>
      <c r="I279"/>
      <c r="K279"/>
      <c r="L279"/>
      <c r="M279"/>
      <c r="N279"/>
    </row>
    <row r="280" spans="3:14" x14ac:dyDescent="0.25">
      <c r="C280"/>
      <c r="D280"/>
      <c r="E280"/>
      <c r="F280"/>
      <c r="G280"/>
      <c r="H280"/>
      <c r="I280"/>
      <c r="K280"/>
      <c r="L280"/>
      <c r="M280"/>
      <c r="N280"/>
    </row>
    <row r="281" spans="3:14" x14ac:dyDescent="0.25">
      <c r="C281"/>
      <c r="D281"/>
      <c r="E281"/>
      <c r="F281"/>
      <c r="G281"/>
      <c r="H281"/>
      <c r="I281"/>
      <c r="K281"/>
      <c r="L281"/>
      <c r="M281"/>
      <c r="N281"/>
    </row>
    <row r="282" spans="3:14" x14ac:dyDescent="0.25">
      <c r="C282"/>
      <c r="D282"/>
      <c r="E282"/>
      <c r="F282"/>
      <c r="G282"/>
      <c r="H282"/>
      <c r="I282"/>
      <c r="K282"/>
      <c r="L282"/>
      <c r="M282"/>
      <c r="N282"/>
    </row>
    <row r="283" spans="3:14" x14ac:dyDescent="0.25">
      <c r="C283"/>
      <c r="D283"/>
      <c r="E283"/>
      <c r="F283"/>
      <c r="G283"/>
      <c r="H283"/>
      <c r="I283"/>
      <c r="K283"/>
      <c r="L283"/>
      <c r="M283"/>
      <c r="N283"/>
    </row>
    <row r="284" spans="3:14" x14ac:dyDescent="0.25">
      <c r="C284"/>
      <c r="D284"/>
      <c r="E284"/>
      <c r="F284"/>
      <c r="G284"/>
      <c r="H284"/>
      <c r="I284"/>
      <c r="K284"/>
      <c r="L284"/>
      <c r="M284"/>
      <c r="N284"/>
    </row>
    <row r="285" spans="3:14" x14ac:dyDescent="0.25">
      <c r="C285"/>
      <c r="D285"/>
      <c r="E285"/>
      <c r="F285"/>
      <c r="G285"/>
      <c r="H285"/>
      <c r="I285"/>
      <c r="K285"/>
      <c r="L285"/>
      <c r="M285"/>
      <c r="N285"/>
    </row>
    <row r="286" spans="3:14" x14ac:dyDescent="0.25">
      <c r="C286"/>
      <c r="D286"/>
      <c r="E286"/>
      <c r="F286"/>
      <c r="G286"/>
      <c r="H286"/>
      <c r="I286"/>
      <c r="K286"/>
      <c r="L286"/>
      <c r="M286"/>
      <c r="N286"/>
    </row>
    <row r="287" spans="3:14" x14ac:dyDescent="0.25">
      <c r="C287"/>
      <c r="D287"/>
      <c r="E287"/>
      <c r="F287"/>
      <c r="G287"/>
      <c r="H287"/>
      <c r="I287"/>
      <c r="K287"/>
      <c r="L287"/>
      <c r="M287"/>
      <c r="N287"/>
    </row>
    <row r="288" spans="3:14" x14ac:dyDescent="0.25">
      <c r="C288"/>
      <c r="D288"/>
      <c r="E288"/>
      <c r="F288"/>
      <c r="G288"/>
      <c r="H288"/>
      <c r="I288"/>
      <c r="K288"/>
      <c r="L288"/>
      <c r="M288"/>
      <c r="N288"/>
    </row>
    <row r="289" spans="3:14" x14ac:dyDescent="0.25">
      <c r="C289"/>
      <c r="D289"/>
      <c r="E289"/>
      <c r="F289"/>
      <c r="G289"/>
      <c r="H289"/>
      <c r="I289"/>
      <c r="K289"/>
      <c r="L289"/>
      <c r="M289"/>
      <c r="N289"/>
    </row>
    <row r="290" spans="3:14" x14ac:dyDescent="0.25">
      <c r="C290"/>
      <c r="D290"/>
      <c r="E290"/>
      <c r="F290"/>
      <c r="G290"/>
      <c r="H290"/>
      <c r="I290"/>
      <c r="K290"/>
      <c r="L290"/>
      <c r="M290"/>
      <c r="N290"/>
    </row>
    <row r="291" spans="3:14" x14ac:dyDescent="0.25">
      <c r="C291"/>
      <c r="D291"/>
      <c r="E291"/>
      <c r="F291"/>
      <c r="G291"/>
      <c r="H291"/>
      <c r="I291"/>
      <c r="K291"/>
      <c r="L291"/>
      <c r="M291"/>
      <c r="N291"/>
    </row>
    <row r="292" spans="3:14" x14ac:dyDescent="0.25">
      <c r="C292"/>
      <c r="D292"/>
      <c r="E292"/>
      <c r="F292"/>
      <c r="G292"/>
      <c r="H292"/>
      <c r="I292"/>
      <c r="K292"/>
      <c r="L292"/>
      <c r="M292"/>
      <c r="N292"/>
    </row>
    <row r="293" spans="3:14" x14ac:dyDescent="0.25">
      <c r="C293"/>
      <c r="D293"/>
      <c r="E293"/>
      <c r="F293"/>
      <c r="G293"/>
      <c r="H293"/>
      <c r="I293"/>
      <c r="K293"/>
      <c r="L293"/>
      <c r="M293"/>
      <c r="N293"/>
    </row>
    <row r="294" spans="3:14" x14ac:dyDescent="0.25">
      <c r="C294"/>
      <c r="D294"/>
      <c r="E294"/>
      <c r="F294"/>
      <c r="G294"/>
      <c r="H294"/>
      <c r="I294"/>
      <c r="K294"/>
      <c r="L294"/>
      <c r="M294"/>
      <c r="N294"/>
    </row>
    <row r="295" spans="3:14" x14ac:dyDescent="0.25">
      <c r="C295"/>
      <c r="D295"/>
      <c r="E295"/>
      <c r="F295"/>
      <c r="G295"/>
      <c r="H295"/>
      <c r="I295"/>
      <c r="K295"/>
      <c r="L295"/>
      <c r="M295"/>
      <c r="N295"/>
    </row>
    <row r="296" spans="3:14" x14ac:dyDescent="0.25">
      <c r="C296"/>
      <c r="D296"/>
      <c r="E296"/>
      <c r="F296"/>
      <c r="G296"/>
      <c r="H296"/>
      <c r="I296"/>
      <c r="K296"/>
      <c r="L296"/>
      <c r="M296"/>
      <c r="N296"/>
    </row>
    <row r="297" spans="3:14" x14ac:dyDescent="0.25">
      <c r="C297"/>
      <c r="D297"/>
      <c r="E297"/>
      <c r="F297"/>
      <c r="G297"/>
      <c r="H297"/>
      <c r="I297"/>
      <c r="K297"/>
      <c r="L297"/>
      <c r="M297"/>
      <c r="N297"/>
    </row>
    <row r="298" spans="3:14" x14ac:dyDescent="0.25">
      <c r="C298"/>
      <c r="D298"/>
      <c r="E298"/>
      <c r="F298"/>
      <c r="G298"/>
      <c r="H298"/>
      <c r="I298"/>
      <c r="K298"/>
      <c r="L298"/>
      <c r="M298"/>
      <c r="N298"/>
    </row>
    <row r="299" spans="3:14" x14ac:dyDescent="0.25">
      <c r="C299"/>
      <c r="D299"/>
      <c r="E299"/>
      <c r="F299"/>
      <c r="G299"/>
      <c r="H299"/>
      <c r="I299"/>
      <c r="K299"/>
      <c r="L299"/>
      <c r="M299"/>
      <c r="N299"/>
    </row>
    <row r="300" spans="3:14" x14ac:dyDescent="0.25">
      <c r="C300"/>
      <c r="D300"/>
      <c r="E300"/>
      <c r="F300"/>
      <c r="G300"/>
      <c r="H300"/>
      <c r="I300"/>
      <c r="K300"/>
      <c r="L300"/>
      <c r="M300"/>
      <c r="N300"/>
    </row>
    <row r="301" spans="3:14" x14ac:dyDescent="0.25">
      <c r="C301"/>
      <c r="D301"/>
      <c r="E301"/>
      <c r="F301"/>
      <c r="G301"/>
      <c r="H301"/>
      <c r="I301"/>
      <c r="K301"/>
      <c r="L301"/>
      <c r="M301"/>
      <c r="N301"/>
    </row>
    <row r="302" spans="3:14" x14ac:dyDescent="0.25">
      <c r="C302"/>
      <c r="D302"/>
      <c r="E302"/>
      <c r="F302"/>
      <c r="G302"/>
      <c r="H302"/>
      <c r="I302"/>
      <c r="K302"/>
      <c r="L302"/>
      <c r="M302"/>
      <c r="N302"/>
    </row>
    <row r="303" spans="3:14" x14ac:dyDescent="0.25">
      <c r="C303"/>
      <c r="D303"/>
      <c r="E303"/>
      <c r="F303"/>
      <c r="G303"/>
      <c r="H303"/>
      <c r="I303"/>
      <c r="K303"/>
      <c r="L303"/>
      <c r="M303"/>
      <c r="N303"/>
    </row>
    <row r="304" spans="3:14" x14ac:dyDescent="0.25">
      <c r="C304"/>
      <c r="D304"/>
      <c r="E304"/>
      <c r="F304"/>
      <c r="G304"/>
      <c r="H304"/>
      <c r="I304"/>
      <c r="K304"/>
      <c r="L304"/>
      <c r="M304"/>
      <c r="N304"/>
    </row>
    <row r="305" spans="3:14" x14ac:dyDescent="0.25">
      <c r="C305"/>
      <c r="D305"/>
      <c r="E305"/>
      <c r="F305"/>
      <c r="G305"/>
      <c r="H305"/>
      <c r="I305"/>
      <c r="K305"/>
      <c r="L305"/>
      <c r="M305"/>
      <c r="N305"/>
    </row>
    <row r="306" spans="3:14" x14ac:dyDescent="0.25">
      <c r="C306"/>
      <c r="D306"/>
      <c r="E306"/>
      <c r="F306"/>
      <c r="G306"/>
      <c r="H306"/>
      <c r="I306"/>
      <c r="K306"/>
      <c r="L306"/>
      <c r="M306"/>
      <c r="N306"/>
    </row>
    <row r="307" spans="3:14" x14ac:dyDescent="0.25">
      <c r="C307"/>
      <c r="D307"/>
      <c r="E307"/>
      <c r="F307"/>
      <c r="G307"/>
      <c r="H307"/>
      <c r="I307"/>
      <c r="K307"/>
      <c r="L307"/>
      <c r="M307"/>
      <c r="N307"/>
    </row>
    <row r="308" spans="3:14" x14ac:dyDescent="0.25">
      <c r="C308"/>
      <c r="D308"/>
      <c r="E308"/>
      <c r="F308"/>
      <c r="G308"/>
      <c r="H308"/>
      <c r="I308"/>
      <c r="K308"/>
      <c r="L308"/>
      <c r="M308"/>
      <c r="N308"/>
    </row>
    <row r="309" spans="3:14" x14ac:dyDescent="0.25">
      <c r="C309"/>
      <c r="D309"/>
      <c r="E309"/>
      <c r="F309"/>
      <c r="G309"/>
      <c r="H309"/>
      <c r="I309"/>
      <c r="K309"/>
      <c r="L309"/>
      <c r="M309"/>
      <c r="N309"/>
    </row>
    <row r="310" spans="3:14" x14ac:dyDescent="0.25">
      <c r="C310"/>
      <c r="D310"/>
      <c r="E310"/>
      <c r="F310"/>
      <c r="G310"/>
      <c r="H310"/>
      <c r="I310"/>
      <c r="K310"/>
      <c r="L310"/>
      <c r="M310"/>
      <c r="N310"/>
    </row>
    <row r="311" spans="3:14" x14ac:dyDescent="0.25">
      <c r="C311"/>
      <c r="D311"/>
      <c r="E311"/>
      <c r="F311"/>
      <c r="G311"/>
      <c r="H311"/>
      <c r="I311"/>
      <c r="K311"/>
      <c r="L311"/>
      <c r="M311"/>
      <c r="N311"/>
    </row>
    <row r="312" spans="3:14" x14ac:dyDescent="0.25">
      <c r="C312"/>
      <c r="D312"/>
      <c r="E312"/>
      <c r="F312"/>
      <c r="G312"/>
      <c r="H312"/>
      <c r="I312"/>
      <c r="K312"/>
      <c r="L312"/>
      <c r="M312"/>
      <c r="N312"/>
    </row>
    <row r="313" spans="3:14" x14ac:dyDescent="0.25">
      <c r="C313"/>
      <c r="D313"/>
      <c r="E313"/>
      <c r="F313"/>
      <c r="G313"/>
      <c r="H313"/>
      <c r="I313"/>
      <c r="K313"/>
      <c r="L313"/>
      <c r="M313"/>
      <c r="N313"/>
    </row>
    <row r="314" spans="3:14" x14ac:dyDescent="0.25">
      <c r="C314"/>
      <c r="D314"/>
      <c r="E314"/>
      <c r="F314"/>
      <c r="G314"/>
      <c r="H314"/>
      <c r="I314"/>
      <c r="K314"/>
      <c r="L314"/>
      <c r="M314"/>
      <c r="N314"/>
    </row>
    <row r="315" spans="3:14" x14ac:dyDescent="0.25">
      <c r="C315"/>
      <c r="D315"/>
      <c r="E315"/>
      <c r="F315"/>
      <c r="G315"/>
      <c r="H315"/>
      <c r="I315"/>
      <c r="K315"/>
      <c r="L315"/>
      <c r="M315"/>
      <c r="N315"/>
    </row>
    <row r="316" spans="3:14" x14ac:dyDescent="0.25">
      <c r="C316"/>
      <c r="D316"/>
      <c r="E316"/>
      <c r="F316"/>
      <c r="G316"/>
      <c r="H316"/>
      <c r="I316"/>
      <c r="K316"/>
      <c r="L316"/>
      <c r="M316"/>
      <c r="N316"/>
    </row>
    <row r="317" spans="3:14" x14ac:dyDescent="0.25">
      <c r="C317"/>
      <c r="D317"/>
      <c r="E317"/>
      <c r="F317"/>
      <c r="G317"/>
      <c r="H317"/>
      <c r="I317"/>
      <c r="K317"/>
      <c r="L317"/>
      <c r="M317"/>
      <c r="N317"/>
    </row>
    <row r="318" spans="3:14" x14ac:dyDescent="0.25">
      <c r="C318"/>
      <c r="D318"/>
      <c r="E318"/>
      <c r="F318"/>
      <c r="G318"/>
      <c r="H318"/>
      <c r="I318"/>
      <c r="K318"/>
      <c r="L318"/>
      <c r="M318"/>
      <c r="N318"/>
    </row>
    <row r="319" spans="3:14" x14ac:dyDescent="0.25">
      <c r="C319"/>
      <c r="D319"/>
      <c r="E319"/>
      <c r="F319"/>
      <c r="G319"/>
      <c r="H319"/>
      <c r="I319"/>
      <c r="K319"/>
      <c r="L319"/>
      <c r="M319"/>
      <c r="N319"/>
    </row>
    <row r="320" spans="3:14" x14ac:dyDescent="0.25">
      <c r="C320"/>
      <c r="D320"/>
      <c r="E320"/>
      <c r="F320"/>
      <c r="G320"/>
      <c r="H320"/>
      <c r="I320"/>
      <c r="K320"/>
      <c r="L320"/>
      <c r="M320"/>
      <c r="N320"/>
    </row>
    <row r="321" spans="3:14" x14ac:dyDescent="0.25">
      <c r="C321"/>
      <c r="D321"/>
      <c r="E321"/>
      <c r="F321"/>
      <c r="G321"/>
      <c r="H321"/>
      <c r="I321"/>
      <c r="K321"/>
      <c r="L321"/>
      <c r="M321"/>
      <c r="N321"/>
    </row>
    <row r="322" spans="3:14" x14ac:dyDescent="0.25">
      <c r="C322"/>
      <c r="D322"/>
      <c r="E322"/>
      <c r="F322"/>
      <c r="G322"/>
      <c r="H322"/>
      <c r="I322"/>
      <c r="K322"/>
      <c r="L322"/>
      <c r="M322"/>
      <c r="N322"/>
    </row>
    <row r="323" spans="3:14" x14ac:dyDescent="0.25">
      <c r="C323"/>
      <c r="D323"/>
      <c r="E323"/>
      <c r="F323"/>
      <c r="G323"/>
      <c r="H323"/>
      <c r="I323"/>
      <c r="K323"/>
      <c r="L323"/>
      <c r="M323"/>
      <c r="N323"/>
    </row>
    <row r="324" spans="3:14" x14ac:dyDescent="0.25">
      <c r="C324"/>
      <c r="D324"/>
      <c r="E324"/>
      <c r="F324"/>
      <c r="G324"/>
      <c r="H324"/>
      <c r="I324"/>
      <c r="K324"/>
      <c r="L324"/>
      <c r="M324"/>
      <c r="N324"/>
    </row>
    <row r="325" spans="3:14" x14ac:dyDescent="0.25">
      <c r="C325"/>
      <c r="D325"/>
      <c r="E325"/>
      <c r="F325"/>
      <c r="G325"/>
      <c r="H325"/>
      <c r="I325"/>
      <c r="K325"/>
      <c r="L325"/>
      <c r="M325"/>
      <c r="N325"/>
    </row>
    <row r="326" spans="3:14" x14ac:dyDescent="0.25">
      <c r="C326"/>
      <c r="D326"/>
      <c r="E326"/>
      <c r="F326"/>
      <c r="G326"/>
      <c r="H326"/>
      <c r="I326"/>
      <c r="K326"/>
      <c r="L326"/>
      <c r="M326"/>
      <c r="N326"/>
    </row>
    <row r="327" spans="3:14" x14ac:dyDescent="0.25">
      <c r="C327"/>
      <c r="D327"/>
      <c r="E327"/>
      <c r="F327"/>
      <c r="G327"/>
      <c r="H327"/>
      <c r="I327"/>
      <c r="K327"/>
      <c r="L327"/>
      <c r="M327"/>
      <c r="N327"/>
    </row>
    <row r="328" spans="3:14" x14ac:dyDescent="0.25">
      <c r="C328"/>
      <c r="D328"/>
      <c r="E328"/>
      <c r="F328"/>
      <c r="G328"/>
      <c r="H328"/>
      <c r="I328"/>
      <c r="K328"/>
      <c r="L328"/>
      <c r="M328"/>
      <c r="N328"/>
    </row>
    <row r="329" spans="3:14" x14ac:dyDescent="0.25">
      <c r="C329"/>
      <c r="D329"/>
      <c r="E329"/>
      <c r="F329"/>
      <c r="G329"/>
      <c r="H329"/>
      <c r="I329"/>
      <c r="K329"/>
      <c r="L329"/>
      <c r="M329"/>
      <c r="N329"/>
    </row>
    <row r="330" spans="3:14" x14ac:dyDescent="0.25">
      <c r="C330"/>
      <c r="D330"/>
      <c r="E330"/>
      <c r="F330"/>
      <c r="G330"/>
      <c r="H330"/>
      <c r="I330"/>
      <c r="K330"/>
      <c r="L330"/>
      <c r="M330"/>
      <c r="N330"/>
    </row>
    <row r="331" spans="3:14" x14ac:dyDescent="0.25">
      <c r="C331"/>
      <c r="D331"/>
      <c r="E331"/>
      <c r="F331"/>
      <c r="G331"/>
      <c r="H331"/>
      <c r="I331"/>
      <c r="K331"/>
      <c r="L331"/>
      <c r="M331"/>
      <c r="N331"/>
    </row>
    <row r="332" spans="3:14" x14ac:dyDescent="0.25">
      <c r="C332"/>
      <c r="D332"/>
      <c r="E332"/>
      <c r="F332"/>
      <c r="G332"/>
      <c r="H332"/>
      <c r="I332"/>
      <c r="K332"/>
      <c r="L332"/>
      <c r="M332"/>
      <c r="N332"/>
    </row>
    <row r="333" spans="3:14" x14ac:dyDescent="0.25">
      <c r="C333"/>
      <c r="D333"/>
      <c r="E333"/>
      <c r="F333"/>
      <c r="G333"/>
      <c r="H333"/>
      <c r="I333"/>
      <c r="K333"/>
      <c r="L333"/>
      <c r="M333"/>
      <c r="N333"/>
    </row>
    <row r="334" spans="3:14" x14ac:dyDescent="0.25">
      <c r="C334"/>
      <c r="D334"/>
      <c r="E334"/>
      <c r="F334"/>
      <c r="G334"/>
      <c r="H334"/>
      <c r="I334"/>
      <c r="K334"/>
      <c r="L334"/>
      <c r="M334"/>
      <c r="N334"/>
    </row>
    <row r="335" spans="3:14" x14ac:dyDescent="0.25">
      <c r="C335"/>
      <c r="D335"/>
      <c r="E335"/>
      <c r="F335"/>
      <c r="G335"/>
      <c r="H335"/>
      <c r="I335"/>
      <c r="K335"/>
      <c r="L335"/>
      <c r="M335"/>
      <c r="N335"/>
    </row>
    <row r="336" spans="3:14" x14ac:dyDescent="0.25">
      <c r="C336"/>
      <c r="D336"/>
      <c r="E336"/>
      <c r="F336"/>
      <c r="G336"/>
      <c r="H336"/>
      <c r="I336"/>
      <c r="K336"/>
      <c r="L336"/>
      <c r="M336"/>
      <c r="N336"/>
    </row>
    <row r="337" spans="3:14" x14ac:dyDescent="0.25">
      <c r="C337"/>
      <c r="D337"/>
      <c r="E337"/>
      <c r="F337"/>
      <c r="G337"/>
      <c r="H337"/>
      <c r="I337"/>
      <c r="K337"/>
      <c r="L337"/>
      <c r="M337"/>
      <c r="N337"/>
    </row>
    <row r="338" spans="3:14" x14ac:dyDescent="0.25">
      <c r="C338"/>
      <c r="D338"/>
      <c r="E338"/>
      <c r="F338"/>
      <c r="G338"/>
      <c r="H338"/>
      <c r="I338"/>
      <c r="K338"/>
      <c r="L338"/>
      <c r="M338"/>
      <c r="N338"/>
    </row>
    <row r="339" spans="3:14" x14ac:dyDescent="0.25">
      <c r="C339"/>
      <c r="D339"/>
      <c r="E339"/>
      <c r="F339"/>
      <c r="G339"/>
      <c r="H339"/>
      <c r="I339"/>
      <c r="K339"/>
      <c r="L339"/>
      <c r="M339"/>
      <c r="N339"/>
    </row>
    <row r="340" spans="3:14" x14ac:dyDescent="0.25">
      <c r="C340"/>
      <c r="D340"/>
      <c r="E340"/>
      <c r="F340"/>
      <c r="G340"/>
      <c r="H340"/>
      <c r="I340"/>
      <c r="K340"/>
      <c r="L340"/>
      <c r="M340"/>
      <c r="N340"/>
    </row>
    <row r="341" spans="3:14" x14ac:dyDescent="0.25">
      <c r="C341"/>
      <c r="D341"/>
      <c r="E341"/>
      <c r="F341"/>
      <c r="G341"/>
      <c r="H341"/>
      <c r="I341"/>
      <c r="K341"/>
      <c r="L341"/>
      <c r="M341"/>
      <c r="N341"/>
    </row>
    <row r="342" spans="3:14" x14ac:dyDescent="0.25">
      <c r="C342"/>
      <c r="D342"/>
      <c r="E342"/>
      <c r="F342"/>
      <c r="G342"/>
      <c r="H342"/>
      <c r="I342"/>
      <c r="K342"/>
      <c r="L342"/>
      <c r="M342"/>
      <c r="N342"/>
    </row>
    <row r="343" spans="3:14" x14ac:dyDescent="0.25">
      <c r="C343"/>
      <c r="D343"/>
      <c r="E343"/>
      <c r="F343"/>
      <c r="G343"/>
      <c r="H343"/>
      <c r="I343"/>
      <c r="K343"/>
      <c r="L343"/>
      <c r="M343"/>
      <c r="N343"/>
    </row>
    <row r="344" spans="3:14" x14ac:dyDescent="0.25">
      <c r="C344"/>
      <c r="D344"/>
      <c r="E344"/>
      <c r="F344"/>
      <c r="G344"/>
      <c r="H344"/>
      <c r="I344"/>
      <c r="K344"/>
      <c r="L344"/>
      <c r="M344"/>
      <c r="N344"/>
    </row>
    <row r="345" spans="3:14" x14ac:dyDescent="0.25">
      <c r="C345"/>
      <c r="D345"/>
      <c r="E345"/>
      <c r="F345"/>
      <c r="G345"/>
      <c r="H345"/>
      <c r="I345"/>
      <c r="K345"/>
      <c r="L345"/>
      <c r="M345"/>
      <c r="N345"/>
    </row>
    <row r="346" spans="3:14" x14ac:dyDescent="0.25">
      <c r="C346"/>
      <c r="D346"/>
      <c r="E346"/>
      <c r="F346"/>
      <c r="G346"/>
      <c r="H346"/>
      <c r="I346"/>
      <c r="K346"/>
      <c r="L346"/>
      <c r="M346"/>
      <c r="N346"/>
    </row>
    <row r="347" spans="3:14" x14ac:dyDescent="0.25">
      <c r="C347"/>
      <c r="D347"/>
      <c r="E347"/>
      <c r="F347"/>
      <c r="G347"/>
      <c r="H347"/>
      <c r="I347"/>
      <c r="K347"/>
      <c r="L347"/>
      <c r="M347"/>
      <c r="N347"/>
    </row>
    <row r="348" spans="3:14" x14ac:dyDescent="0.25">
      <c r="C348"/>
      <c r="D348"/>
      <c r="E348"/>
      <c r="F348"/>
      <c r="G348"/>
      <c r="H348"/>
      <c r="I348"/>
      <c r="K348"/>
      <c r="L348"/>
      <c r="M348"/>
      <c r="N348"/>
    </row>
    <row r="349" spans="3:14" x14ac:dyDescent="0.25">
      <c r="C349"/>
      <c r="D349"/>
      <c r="E349"/>
      <c r="F349"/>
      <c r="G349"/>
      <c r="H349"/>
      <c r="I349"/>
      <c r="K349"/>
      <c r="L349"/>
      <c r="M349"/>
      <c r="N349"/>
    </row>
    <row r="350" spans="3:14" x14ac:dyDescent="0.25">
      <c r="C350"/>
      <c r="D350"/>
      <c r="E350"/>
      <c r="F350"/>
      <c r="G350"/>
      <c r="H350"/>
      <c r="I350"/>
      <c r="K350"/>
      <c r="L350"/>
      <c r="M350"/>
      <c r="N350"/>
    </row>
    <row r="351" spans="3:14" x14ac:dyDescent="0.25">
      <c r="C351"/>
      <c r="D351"/>
      <c r="E351"/>
      <c r="F351"/>
      <c r="G351"/>
      <c r="H351"/>
      <c r="I351"/>
      <c r="K351"/>
      <c r="L351"/>
      <c r="M351"/>
      <c r="N351"/>
    </row>
    <row r="352" spans="3:14" x14ac:dyDescent="0.25">
      <c r="C352"/>
      <c r="D352"/>
      <c r="E352"/>
      <c r="F352"/>
      <c r="G352"/>
      <c r="H352"/>
      <c r="I352"/>
      <c r="K352"/>
      <c r="L352"/>
      <c r="M352"/>
      <c r="N352"/>
    </row>
    <row r="353" spans="3:14" x14ac:dyDescent="0.25">
      <c r="C353"/>
      <c r="D353"/>
      <c r="E353"/>
      <c r="F353"/>
      <c r="G353"/>
      <c r="H353"/>
      <c r="I353"/>
      <c r="K353"/>
      <c r="L353"/>
      <c r="M353"/>
      <c r="N353"/>
    </row>
    <row r="354" spans="3:14" x14ac:dyDescent="0.25">
      <c r="C354"/>
      <c r="D354"/>
      <c r="E354"/>
      <c r="F354"/>
      <c r="G354"/>
      <c r="H354"/>
      <c r="I354"/>
      <c r="K354"/>
      <c r="L354"/>
      <c r="M354"/>
      <c r="N354"/>
    </row>
    <row r="355" spans="3:14" x14ac:dyDescent="0.25">
      <c r="C355"/>
      <c r="D355"/>
      <c r="E355"/>
      <c r="F355"/>
      <c r="G355"/>
      <c r="H355"/>
      <c r="I355"/>
      <c r="K355"/>
      <c r="L355"/>
      <c r="M355"/>
      <c r="N355"/>
    </row>
    <row r="356" spans="3:14" x14ac:dyDescent="0.25">
      <c r="C356"/>
      <c r="D356"/>
      <c r="E356"/>
      <c r="F356"/>
      <c r="G356"/>
      <c r="H356"/>
      <c r="I356"/>
      <c r="K356"/>
      <c r="L356"/>
      <c r="M356"/>
      <c r="N356"/>
    </row>
    <row r="357" spans="3:14" x14ac:dyDescent="0.25">
      <c r="C357"/>
      <c r="D357"/>
      <c r="E357"/>
      <c r="F357"/>
      <c r="G357"/>
      <c r="H357"/>
      <c r="I357"/>
      <c r="K357"/>
      <c r="L357"/>
      <c r="M357"/>
      <c r="N357"/>
    </row>
    <row r="358" spans="3:14" x14ac:dyDescent="0.25">
      <c r="C358"/>
      <c r="D358"/>
      <c r="E358"/>
      <c r="F358"/>
      <c r="G358"/>
      <c r="H358"/>
      <c r="I358"/>
      <c r="K358"/>
      <c r="L358"/>
      <c r="M358"/>
      <c r="N358"/>
    </row>
    <row r="359" spans="3:14" x14ac:dyDescent="0.25">
      <c r="C359"/>
      <c r="D359"/>
      <c r="E359"/>
      <c r="F359"/>
      <c r="G359"/>
      <c r="H359"/>
      <c r="I359"/>
      <c r="K359"/>
      <c r="L359"/>
      <c r="M359"/>
      <c r="N359"/>
    </row>
    <row r="360" spans="3:14" x14ac:dyDescent="0.25">
      <c r="C360"/>
      <c r="D360"/>
      <c r="E360"/>
      <c r="F360"/>
      <c r="G360"/>
      <c r="H360"/>
      <c r="I360"/>
      <c r="K360"/>
      <c r="L360"/>
      <c r="M360"/>
      <c r="N360"/>
    </row>
    <row r="361" spans="3:14" x14ac:dyDescent="0.25">
      <c r="C361"/>
      <c r="D361"/>
      <c r="E361"/>
      <c r="F361"/>
      <c r="G361"/>
      <c r="H361"/>
      <c r="I361"/>
      <c r="K361"/>
      <c r="L361"/>
      <c r="M361"/>
      <c r="N361"/>
    </row>
    <row r="362" spans="3:14" x14ac:dyDescent="0.25">
      <c r="C362"/>
      <c r="D362"/>
      <c r="E362"/>
      <c r="F362"/>
      <c r="G362"/>
      <c r="H362"/>
      <c r="I362"/>
      <c r="K362"/>
      <c r="L362"/>
      <c r="M362"/>
      <c r="N362"/>
    </row>
    <row r="363" spans="3:14" x14ac:dyDescent="0.25">
      <c r="C363"/>
      <c r="D363"/>
      <c r="E363"/>
      <c r="F363"/>
      <c r="G363"/>
      <c r="H363"/>
      <c r="I363"/>
      <c r="K363"/>
      <c r="L363"/>
      <c r="M363"/>
      <c r="N363"/>
    </row>
    <row r="364" spans="3:14" x14ac:dyDescent="0.25">
      <c r="C364"/>
      <c r="D364"/>
      <c r="E364"/>
      <c r="F364"/>
      <c r="G364"/>
      <c r="H364"/>
      <c r="I364"/>
      <c r="K364"/>
      <c r="L364"/>
      <c r="M364"/>
      <c r="N364"/>
    </row>
    <row r="365" spans="3:14" x14ac:dyDescent="0.25">
      <c r="C365"/>
      <c r="D365"/>
      <c r="E365"/>
      <c r="F365"/>
      <c r="G365"/>
      <c r="H365"/>
      <c r="I365"/>
      <c r="K365"/>
      <c r="L365"/>
      <c r="M365"/>
      <c r="N365"/>
    </row>
    <row r="366" spans="3:14" x14ac:dyDescent="0.25">
      <c r="C366"/>
      <c r="D366"/>
      <c r="E366"/>
      <c r="F366"/>
      <c r="G366"/>
      <c r="H366"/>
      <c r="I366"/>
      <c r="K366"/>
      <c r="L366"/>
      <c r="M366"/>
      <c r="N366"/>
    </row>
    <row r="367" spans="3:14" x14ac:dyDescent="0.25">
      <c r="C367"/>
      <c r="D367"/>
      <c r="E367"/>
      <c r="F367"/>
      <c r="G367"/>
      <c r="H367"/>
      <c r="I367"/>
      <c r="K367"/>
      <c r="L367"/>
      <c r="M367"/>
      <c r="N367"/>
    </row>
    <row r="368" spans="3:14" x14ac:dyDescent="0.25">
      <c r="C368"/>
      <c r="D368"/>
      <c r="E368"/>
      <c r="F368"/>
      <c r="G368"/>
      <c r="H368"/>
      <c r="I368"/>
      <c r="K368"/>
      <c r="L368"/>
      <c r="M368"/>
      <c r="N368"/>
    </row>
    <row r="369" spans="3:14" x14ac:dyDescent="0.25">
      <c r="C369"/>
      <c r="D369"/>
      <c r="E369"/>
      <c r="F369"/>
      <c r="G369"/>
      <c r="H369"/>
      <c r="I369"/>
      <c r="K369"/>
      <c r="L369"/>
      <c r="M369"/>
      <c r="N369"/>
    </row>
    <row r="370" spans="3:14" x14ac:dyDescent="0.25">
      <c r="C370"/>
      <c r="D370"/>
      <c r="E370"/>
      <c r="F370"/>
      <c r="G370"/>
      <c r="H370"/>
      <c r="I370"/>
      <c r="K370"/>
      <c r="L370"/>
      <c r="M370"/>
      <c r="N370"/>
    </row>
    <row r="371" spans="3:14" x14ac:dyDescent="0.25">
      <c r="C371"/>
      <c r="D371"/>
      <c r="E371"/>
      <c r="F371"/>
      <c r="G371"/>
      <c r="H371"/>
      <c r="I371"/>
      <c r="K371"/>
      <c r="L371"/>
      <c r="M371"/>
      <c r="N371"/>
    </row>
    <row r="372" spans="3:14" x14ac:dyDescent="0.25">
      <c r="C372"/>
      <c r="D372"/>
      <c r="E372"/>
      <c r="F372"/>
      <c r="G372"/>
      <c r="H372"/>
      <c r="I372"/>
      <c r="K372"/>
      <c r="L372"/>
      <c r="M372"/>
      <c r="N372"/>
    </row>
    <row r="373" spans="3:14" x14ac:dyDescent="0.25">
      <c r="C373"/>
      <c r="D373"/>
      <c r="E373"/>
      <c r="F373"/>
      <c r="G373"/>
      <c r="H373"/>
      <c r="I373"/>
      <c r="K373"/>
      <c r="L373"/>
      <c r="M373"/>
      <c r="N373"/>
    </row>
    <row r="374" spans="3:14" x14ac:dyDescent="0.25">
      <c r="C374"/>
      <c r="D374"/>
      <c r="E374"/>
      <c r="F374"/>
      <c r="G374"/>
      <c r="H374"/>
      <c r="I374"/>
      <c r="K374"/>
      <c r="L374"/>
      <c r="M374"/>
      <c r="N374"/>
    </row>
    <row r="375" spans="3:14" x14ac:dyDescent="0.25">
      <c r="C375"/>
      <c r="D375"/>
      <c r="E375"/>
      <c r="F375"/>
      <c r="G375"/>
      <c r="H375"/>
      <c r="I375"/>
      <c r="K375"/>
      <c r="L375"/>
      <c r="M375"/>
      <c r="N375"/>
    </row>
    <row r="376" spans="3:14" x14ac:dyDescent="0.25">
      <c r="C376"/>
      <c r="D376"/>
      <c r="E376"/>
      <c r="F376"/>
      <c r="G376"/>
      <c r="H376"/>
      <c r="I376"/>
      <c r="K376"/>
      <c r="L376"/>
      <c r="M376"/>
      <c r="N376"/>
    </row>
    <row r="377" spans="3:14" x14ac:dyDescent="0.25">
      <c r="C377"/>
      <c r="D377"/>
      <c r="E377"/>
      <c r="F377"/>
      <c r="G377"/>
      <c r="H377"/>
      <c r="I377"/>
      <c r="K377"/>
      <c r="L377"/>
      <c r="M377"/>
      <c r="N377"/>
    </row>
    <row r="378" spans="3:14" x14ac:dyDescent="0.25">
      <c r="C378"/>
      <c r="D378"/>
      <c r="E378"/>
      <c r="F378"/>
      <c r="G378"/>
      <c r="H378"/>
      <c r="I378"/>
      <c r="K378"/>
      <c r="L378"/>
      <c r="M378"/>
      <c r="N378"/>
    </row>
    <row r="379" spans="3:14" x14ac:dyDescent="0.25">
      <c r="C379"/>
      <c r="D379"/>
      <c r="E379"/>
      <c r="F379"/>
      <c r="G379"/>
      <c r="H379"/>
      <c r="I379"/>
      <c r="K379"/>
      <c r="L379"/>
      <c r="M379"/>
      <c r="N379"/>
    </row>
    <row r="380" spans="3:14" x14ac:dyDescent="0.25">
      <c r="C380"/>
      <c r="D380"/>
      <c r="E380"/>
      <c r="F380"/>
      <c r="G380"/>
      <c r="H380"/>
      <c r="I380"/>
      <c r="K380"/>
      <c r="L380"/>
      <c r="M380"/>
      <c r="N380"/>
    </row>
    <row r="381" spans="3:14" x14ac:dyDescent="0.25">
      <c r="C381"/>
      <c r="D381"/>
      <c r="E381"/>
      <c r="F381"/>
      <c r="G381"/>
      <c r="H381"/>
      <c r="I381"/>
      <c r="K381"/>
      <c r="L381"/>
      <c r="M381"/>
      <c r="N381"/>
    </row>
    <row r="382" spans="3:14" x14ac:dyDescent="0.25">
      <c r="C382"/>
      <c r="D382"/>
      <c r="E382"/>
      <c r="F382"/>
      <c r="G382"/>
      <c r="H382"/>
      <c r="I382"/>
      <c r="K382"/>
      <c r="L382"/>
      <c r="M382"/>
      <c r="N382"/>
    </row>
    <row r="383" spans="3:14" x14ac:dyDescent="0.25">
      <c r="C383"/>
      <c r="D383"/>
      <c r="E383"/>
      <c r="F383"/>
      <c r="G383"/>
      <c r="H383"/>
      <c r="I383"/>
      <c r="K383"/>
      <c r="L383"/>
      <c r="M383"/>
      <c r="N383"/>
    </row>
    <row r="384" spans="3:14" x14ac:dyDescent="0.25">
      <c r="C384"/>
      <c r="D384"/>
      <c r="E384"/>
      <c r="F384"/>
      <c r="G384"/>
      <c r="H384"/>
      <c r="I384"/>
      <c r="K384"/>
      <c r="L384"/>
      <c r="M384"/>
      <c r="N384"/>
    </row>
    <row r="385" spans="3:14" x14ac:dyDescent="0.25">
      <c r="C385"/>
      <c r="D385"/>
      <c r="E385"/>
      <c r="F385"/>
      <c r="G385"/>
      <c r="H385"/>
      <c r="I385"/>
      <c r="K385"/>
      <c r="L385"/>
      <c r="M385"/>
      <c r="N385"/>
    </row>
    <row r="386" spans="3:14" x14ac:dyDescent="0.25">
      <c r="C386"/>
      <c r="D386"/>
      <c r="E386"/>
      <c r="F386"/>
      <c r="G386"/>
      <c r="H386"/>
      <c r="I386"/>
      <c r="K386"/>
      <c r="L386"/>
      <c r="M386"/>
      <c r="N386"/>
    </row>
    <row r="387" spans="3:14" x14ac:dyDescent="0.25">
      <c r="C387"/>
      <c r="D387"/>
      <c r="E387"/>
      <c r="F387"/>
      <c r="G387"/>
      <c r="H387"/>
      <c r="I387"/>
      <c r="K387"/>
      <c r="L387"/>
      <c r="M387"/>
      <c r="N387"/>
    </row>
    <row r="388" spans="3:14" x14ac:dyDescent="0.25">
      <c r="C388"/>
      <c r="D388"/>
      <c r="E388"/>
      <c r="F388"/>
      <c r="G388"/>
      <c r="H388"/>
      <c r="I388"/>
      <c r="K388"/>
      <c r="L388"/>
      <c r="M388"/>
      <c r="N388"/>
    </row>
    <row r="389" spans="3:14" x14ac:dyDescent="0.25">
      <c r="C389"/>
      <c r="D389"/>
      <c r="E389"/>
      <c r="F389"/>
      <c r="G389"/>
      <c r="H389"/>
      <c r="I389"/>
      <c r="K389"/>
      <c r="L389"/>
      <c r="M389"/>
      <c r="N389"/>
    </row>
    <row r="390" spans="3:14" x14ac:dyDescent="0.25">
      <c r="C390"/>
      <c r="D390"/>
      <c r="E390"/>
      <c r="F390"/>
      <c r="G390"/>
      <c r="H390"/>
      <c r="I390"/>
      <c r="K390"/>
      <c r="L390"/>
      <c r="M390"/>
      <c r="N390"/>
    </row>
    <row r="391" spans="3:14" x14ac:dyDescent="0.25">
      <c r="C391"/>
      <c r="D391"/>
      <c r="E391"/>
      <c r="F391"/>
      <c r="G391"/>
      <c r="H391"/>
      <c r="I391"/>
      <c r="K391"/>
      <c r="L391"/>
      <c r="M391"/>
      <c r="N391"/>
    </row>
    <row r="392" spans="3:14" x14ac:dyDescent="0.25">
      <c r="C392"/>
      <c r="D392"/>
      <c r="E392"/>
      <c r="F392"/>
      <c r="G392"/>
      <c r="H392"/>
      <c r="I392"/>
      <c r="K392"/>
      <c r="L392"/>
      <c r="M392"/>
      <c r="N392"/>
    </row>
    <row r="393" spans="3:14" x14ac:dyDescent="0.25">
      <c r="C393"/>
      <c r="D393"/>
      <c r="E393"/>
      <c r="F393"/>
      <c r="G393"/>
      <c r="H393"/>
      <c r="I393"/>
      <c r="K393"/>
      <c r="L393"/>
      <c r="M393"/>
      <c r="N393"/>
    </row>
    <row r="394" spans="3:14" x14ac:dyDescent="0.25">
      <c r="C394"/>
      <c r="D394"/>
      <c r="E394"/>
      <c r="F394"/>
      <c r="G394"/>
      <c r="H394"/>
      <c r="I394"/>
      <c r="K394"/>
      <c r="L394"/>
      <c r="M394"/>
      <c r="N394"/>
    </row>
    <row r="395" spans="3:14" x14ac:dyDescent="0.25">
      <c r="C395"/>
      <c r="D395"/>
      <c r="E395"/>
      <c r="F395"/>
      <c r="G395"/>
      <c r="H395"/>
      <c r="I395"/>
      <c r="K395"/>
      <c r="L395"/>
      <c r="M395"/>
      <c r="N395"/>
    </row>
    <row r="396" spans="3:14" x14ac:dyDescent="0.25">
      <c r="C396"/>
      <c r="D396"/>
      <c r="E396"/>
      <c r="F396"/>
      <c r="G396"/>
      <c r="H396"/>
      <c r="I396"/>
      <c r="K396"/>
      <c r="L396"/>
      <c r="M396"/>
      <c r="N396"/>
    </row>
    <row r="397" spans="3:14" x14ac:dyDescent="0.25">
      <c r="C397"/>
      <c r="D397"/>
      <c r="E397"/>
      <c r="F397"/>
      <c r="G397"/>
      <c r="H397"/>
      <c r="I397"/>
      <c r="K397"/>
      <c r="L397"/>
      <c r="M397"/>
      <c r="N397"/>
    </row>
    <row r="398" spans="3:14" x14ac:dyDescent="0.25">
      <c r="C398"/>
      <c r="D398"/>
      <c r="E398"/>
      <c r="F398"/>
      <c r="G398"/>
      <c r="H398"/>
      <c r="I398"/>
      <c r="K398"/>
      <c r="L398"/>
      <c r="M398"/>
      <c r="N398"/>
    </row>
    <row r="399" spans="3:14" x14ac:dyDescent="0.25">
      <c r="C399"/>
      <c r="D399"/>
      <c r="E399"/>
      <c r="F399"/>
      <c r="G399"/>
      <c r="H399"/>
      <c r="I399"/>
      <c r="K399"/>
      <c r="L399"/>
      <c r="M399"/>
      <c r="N399"/>
    </row>
    <row r="400" spans="3:14" x14ac:dyDescent="0.25">
      <c r="C400"/>
      <c r="D400"/>
      <c r="E400"/>
      <c r="F400"/>
      <c r="G400"/>
      <c r="H400"/>
      <c r="I400"/>
      <c r="K400"/>
      <c r="L400"/>
      <c r="M400"/>
      <c r="N400"/>
    </row>
    <row r="401" spans="3:14" x14ac:dyDescent="0.25">
      <c r="C401"/>
      <c r="D401"/>
      <c r="E401"/>
      <c r="F401"/>
      <c r="G401"/>
      <c r="H401"/>
      <c r="I401"/>
      <c r="K401"/>
      <c r="L401"/>
      <c r="M401"/>
      <c r="N401"/>
    </row>
    <row r="402" spans="3:14" x14ac:dyDescent="0.25">
      <c r="C402"/>
      <c r="D402"/>
      <c r="E402"/>
      <c r="F402"/>
      <c r="G402"/>
      <c r="H402"/>
      <c r="I402"/>
      <c r="K402"/>
      <c r="L402"/>
      <c r="M402"/>
      <c r="N402"/>
    </row>
    <row r="403" spans="3:14" x14ac:dyDescent="0.25">
      <c r="C403"/>
      <c r="D403"/>
      <c r="E403"/>
      <c r="F403"/>
      <c r="G403"/>
      <c r="H403"/>
      <c r="I403"/>
      <c r="K403"/>
      <c r="L403"/>
      <c r="M403"/>
      <c r="N403"/>
    </row>
    <row r="404" spans="3:14" x14ac:dyDescent="0.25">
      <c r="C404"/>
      <c r="D404"/>
      <c r="E404"/>
      <c r="F404"/>
      <c r="G404"/>
      <c r="H404"/>
      <c r="I404"/>
      <c r="K404"/>
      <c r="L404"/>
      <c r="M404"/>
      <c r="N404"/>
    </row>
    <row r="405" spans="3:14" x14ac:dyDescent="0.25">
      <c r="C405"/>
      <c r="D405"/>
      <c r="E405"/>
      <c r="F405"/>
      <c r="G405"/>
      <c r="H405"/>
      <c r="I405"/>
      <c r="K405"/>
      <c r="L405"/>
      <c r="M405"/>
      <c r="N405"/>
    </row>
    <row r="406" spans="3:14" x14ac:dyDescent="0.25">
      <c r="C406"/>
      <c r="D406"/>
      <c r="E406"/>
      <c r="F406"/>
      <c r="G406"/>
      <c r="H406"/>
      <c r="I406"/>
      <c r="K406"/>
      <c r="L406"/>
      <c r="M406"/>
      <c r="N406"/>
    </row>
    <row r="407" spans="3:14" x14ac:dyDescent="0.25">
      <c r="C407"/>
      <c r="D407"/>
      <c r="E407"/>
      <c r="F407"/>
      <c r="G407"/>
      <c r="H407"/>
      <c r="I407"/>
      <c r="K407"/>
      <c r="L407"/>
      <c r="M407"/>
      <c r="N407"/>
    </row>
    <row r="408" spans="3:14" x14ac:dyDescent="0.25">
      <c r="C408"/>
      <c r="D408"/>
      <c r="E408"/>
      <c r="F408"/>
      <c r="G408"/>
      <c r="H408"/>
      <c r="I408"/>
      <c r="K408"/>
      <c r="L408"/>
      <c r="M408"/>
      <c r="N408"/>
    </row>
    <row r="409" spans="3:14" x14ac:dyDescent="0.25">
      <c r="C409"/>
      <c r="D409"/>
      <c r="E409"/>
      <c r="F409"/>
      <c r="G409"/>
      <c r="H409"/>
      <c r="I409"/>
      <c r="K409"/>
      <c r="L409"/>
      <c r="M409"/>
      <c r="N409"/>
    </row>
    <row r="410" spans="3:14" x14ac:dyDescent="0.25">
      <c r="C410"/>
      <c r="D410"/>
      <c r="E410"/>
      <c r="F410"/>
      <c r="G410"/>
      <c r="H410"/>
      <c r="I410"/>
      <c r="K410"/>
      <c r="L410"/>
      <c r="M410"/>
      <c r="N410"/>
    </row>
    <row r="411" spans="3:14" x14ac:dyDescent="0.25">
      <c r="C411"/>
      <c r="D411"/>
      <c r="E411"/>
      <c r="F411"/>
      <c r="G411"/>
      <c r="H411"/>
      <c r="I411"/>
      <c r="K411"/>
      <c r="L411"/>
      <c r="M411"/>
      <c r="N411"/>
    </row>
    <row r="412" spans="3:14" x14ac:dyDescent="0.25">
      <c r="C412"/>
      <c r="D412"/>
      <c r="E412"/>
      <c r="F412"/>
      <c r="G412"/>
      <c r="H412"/>
      <c r="I412"/>
      <c r="K412"/>
      <c r="L412"/>
      <c r="M412"/>
      <c r="N412"/>
    </row>
    <row r="413" spans="3:14" x14ac:dyDescent="0.25">
      <c r="C413"/>
      <c r="D413"/>
      <c r="E413"/>
      <c r="F413"/>
      <c r="G413"/>
      <c r="H413"/>
      <c r="I413"/>
      <c r="K413"/>
      <c r="L413"/>
      <c r="M413"/>
      <c r="N413"/>
    </row>
    <row r="414" spans="3:14" x14ac:dyDescent="0.25">
      <c r="C414"/>
      <c r="D414"/>
      <c r="E414"/>
      <c r="F414"/>
      <c r="G414"/>
      <c r="H414"/>
      <c r="I414"/>
      <c r="K414"/>
      <c r="L414"/>
      <c r="M414"/>
      <c r="N414"/>
    </row>
    <row r="415" spans="3:14" x14ac:dyDescent="0.25">
      <c r="C415"/>
      <c r="D415"/>
      <c r="E415"/>
      <c r="F415"/>
      <c r="G415"/>
      <c r="H415"/>
      <c r="I415"/>
      <c r="K415"/>
      <c r="L415"/>
      <c r="M415"/>
      <c r="N415"/>
    </row>
    <row r="416" spans="3:14" x14ac:dyDescent="0.25">
      <c r="C416"/>
      <c r="D416"/>
      <c r="E416"/>
      <c r="F416"/>
      <c r="G416"/>
      <c r="H416"/>
      <c r="I416"/>
      <c r="K416"/>
      <c r="L416"/>
      <c r="M416"/>
      <c r="N416"/>
    </row>
    <row r="417" spans="3:14" x14ac:dyDescent="0.25">
      <c r="C417"/>
      <c r="D417"/>
      <c r="E417"/>
      <c r="F417"/>
      <c r="G417"/>
      <c r="H417"/>
      <c r="I417"/>
      <c r="K417"/>
      <c r="L417"/>
      <c r="M417"/>
      <c r="N417"/>
    </row>
    <row r="418" spans="3:14" x14ac:dyDescent="0.25">
      <c r="C418"/>
      <c r="D418"/>
      <c r="E418"/>
      <c r="F418"/>
      <c r="G418"/>
      <c r="H418"/>
      <c r="I418"/>
      <c r="K418"/>
      <c r="L418"/>
      <c r="M418"/>
      <c r="N418"/>
    </row>
    <row r="419" spans="3:14" x14ac:dyDescent="0.25">
      <c r="C419"/>
      <c r="D419"/>
      <c r="E419"/>
      <c r="F419"/>
      <c r="G419"/>
      <c r="H419"/>
      <c r="I419"/>
      <c r="K419"/>
      <c r="L419"/>
      <c r="M419"/>
      <c r="N419"/>
    </row>
    <row r="420" spans="3:14" x14ac:dyDescent="0.25">
      <c r="C420"/>
      <c r="D420"/>
      <c r="E420"/>
      <c r="F420"/>
      <c r="G420"/>
      <c r="H420"/>
      <c r="I420"/>
      <c r="K420"/>
      <c r="L420"/>
      <c r="M420"/>
      <c r="N420"/>
    </row>
    <row r="421" spans="3:14" x14ac:dyDescent="0.25">
      <c r="C421"/>
      <c r="D421"/>
      <c r="E421"/>
      <c r="F421"/>
      <c r="G421"/>
      <c r="H421"/>
      <c r="I421"/>
      <c r="K421"/>
      <c r="L421"/>
      <c r="M421"/>
      <c r="N421"/>
    </row>
    <row r="422" spans="3:14" x14ac:dyDescent="0.25">
      <c r="C422"/>
      <c r="D422"/>
      <c r="E422"/>
      <c r="F422"/>
      <c r="G422"/>
      <c r="H422"/>
      <c r="I422"/>
      <c r="K422"/>
      <c r="L422"/>
      <c r="M422"/>
      <c r="N422"/>
    </row>
    <row r="423" spans="3:14" x14ac:dyDescent="0.25">
      <c r="C423"/>
      <c r="D423"/>
      <c r="E423"/>
      <c r="F423"/>
      <c r="G423"/>
      <c r="H423"/>
      <c r="I423"/>
      <c r="K423"/>
      <c r="L423"/>
      <c r="M423"/>
      <c r="N423"/>
    </row>
    <row r="424" spans="3:14" x14ac:dyDescent="0.25">
      <c r="C424"/>
      <c r="D424"/>
      <c r="E424"/>
      <c r="F424"/>
      <c r="G424"/>
      <c r="H424"/>
      <c r="I424"/>
      <c r="K424"/>
      <c r="L424"/>
      <c r="M424"/>
      <c r="N424"/>
    </row>
    <row r="425" spans="3:14" x14ac:dyDescent="0.25">
      <c r="C425"/>
      <c r="D425"/>
      <c r="E425"/>
      <c r="F425"/>
      <c r="G425"/>
      <c r="H425"/>
      <c r="I425"/>
      <c r="K425"/>
      <c r="L425"/>
      <c r="M425"/>
      <c r="N425"/>
    </row>
    <row r="426" spans="3:14" x14ac:dyDescent="0.25">
      <c r="C426"/>
      <c r="D426"/>
      <c r="E426"/>
      <c r="F426"/>
      <c r="G426"/>
      <c r="H426"/>
      <c r="I426"/>
      <c r="K426"/>
      <c r="L426"/>
      <c r="M426"/>
      <c r="N426"/>
    </row>
    <row r="427" spans="3:14" x14ac:dyDescent="0.25">
      <c r="C427"/>
      <c r="D427"/>
      <c r="E427"/>
      <c r="F427"/>
      <c r="G427"/>
      <c r="H427"/>
      <c r="I427"/>
      <c r="K427"/>
      <c r="L427"/>
      <c r="M427"/>
      <c r="N427"/>
    </row>
    <row r="428" spans="3:14" x14ac:dyDescent="0.25">
      <c r="C428"/>
      <c r="D428"/>
      <c r="E428"/>
      <c r="F428"/>
      <c r="G428"/>
      <c r="H428"/>
      <c r="I428"/>
      <c r="K428"/>
      <c r="L428"/>
      <c r="M428"/>
      <c r="N428"/>
    </row>
    <row r="429" spans="3:14" x14ac:dyDescent="0.25">
      <c r="C429"/>
      <c r="D429"/>
      <c r="E429"/>
      <c r="F429"/>
      <c r="G429"/>
      <c r="H429"/>
      <c r="I429"/>
      <c r="K429"/>
      <c r="L429"/>
      <c r="M429"/>
      <c r="N429"/>
    </row>
    <row r="430" spans="3:14" x14ac:dyDescent="0.25">
      <c r="C430"/>
      <c r="D430"/>
      <c r="E430"/>
      <c r="F430"/>
      <c r="G430"/>
      <c r="H430"/>
      <c r="I430"/>
      <c r="K430"/>
      <c r="L430"/>
      <c r="M430"/>
      <c r="N430"/>
    </row>
    <row r="431" spans="3:14" x14ac:dyDescent="0.25">
      <c r="C431"/>
      <c r="D431"/>
      <c r="E431"/>
      <c r="F431"/>
      <c r="G431"/>
      <c r="H431"/>
      <c r="I431"/>
      <c r="K431"/>
      <c r="L431"/>
      <c r="M431"/>
      <c r="N431"/>
    </row>
    <row r="432" spans="3:14" x14ac:dyDescent="0.25">
      <c r="C432"/>
      <c r="D432"/>
      <c r="E432"/>
      <c r="F432"/>
      <c r="G432"/>
      <c r="H432"/>
      <c r="I432"/>
      <c r="K432"/>
      <c r="L432"/>
      <c r="M432"/>
      <c r="N432"/>
    </row>
    <row r="433" spans="3:14" x14ac:dyDescent="0.25">
      <c r="C433"/>
      <c r="D433"/>
      <c r="E433"/>
      <c r="F433"/>
      <c r="G433"/>
      <c r="H433"/>
      <c r="I433"/>
      <c r="K433"/>
      <c r="L433"/>
      <c r="M433"/>
      <c r="N433"/>
    </row>
    <row r="434" spans="3:14" x14ac:dyDescent="0.25">
      <c r="C434"/>
      <c r="D434"/>
      <c r="E434"/>
      <c r="F434"/>
      <c r="G434"/>
      <c r="H434"/>
      <c r="I434"/>
      <c r="K434"/>
      <c r="L434"/>
      <c r="M434"/>
      <c r="N434"/>
    </row>
    <row r="435" spans="3:14" x14ac:dyDescent="0.25">
      <c r="C435"/>
      <c r="D435"/>
      <c r="E435"/>
      <c r="F435"/>
      <c r="G435"/>
      <c r="H435"/>
      <c r="I435"/>
      <c r="K435"/>
      <c r="L435"/>
      <c r="M435"/>
      <c r="N435"/>
    </row>
    <row r="436" spans="3:14" x14ac:dyDescent="0.25">
      <c r="C436"/>
      <c r="D436"/>
      <c r="E436"/>
      <c r="F436"/>
      <c r="G436"/>
      <c r="H436"/>
      <c r="I436"/>
      <c r="K436"/>
      <c r="L436"/>
      <c r="M436"/>
      <c r="N436"/>
    </row>
    <row r="437" spans="3:14" x14ac:dyDescent="0.25">
      <c r="C437"/>
      <c r="D437"/>
      <c r="E437"/>
      <c r="F437"/>
      <c r="G437"/>
      <c r="H437"/>
      <c r="I437"/>
      <c r="K437"/>
      <c r="L437"/>
      <c r="M437"/>
      <c r="N437"/>
    </row>
    <row r="438" spans="3:14" x14ac:dyDescent="0.25">
      <c r="C438"/>
      <c r="D438"/>
      <c r="E438"/>
      <c r="F438"/>
      <c r="G438"/>
      <c r="H438"/>
      <c r="I438"/>
      <c r="K438"/>
      <c r="L438"/>
      <c r="M438"/>
      <c r="N438"/>
    </row>
    <row r="439" spans="3:14" x14ac:dyDescent="0.25">
      <c r="C439"/>
      <c r="D439"/>
      <c r="E439"/>
      <c r="F439"/>
      <c r="G439"/>
      <c r="H439"/>
      <c r="I439"/>
      <c r="K439"/>
      <c r="L439"/>
      <c r="M439"/>
      <c r="N439"/>
    </row>
    <row r="440" spans="3:14" x14ac:dyDescent="0.25">
      <c r="C440"/>
      <c r="D440"/>
      <c r="E440"/>
      <c r="F440"/>
      <c r="G440"/>
      <c r="H440"/>
      <c r="I440"/>
      <c r="K440"/>
      <c r="L440"/>
      <c r="M440"/>
      <c r="N440"/>
    </row>
    <row r="441" spans="3:14" x14ac:dyDescent="0.25">
      <c r="C441"/>
      <c r="D441"/>
      <c r="E441"/>
      <c r="F441"/>
      <c r="G441"/>
      <c r="H441"/>
      <c r="I441"/>
      <c r="K441"/>
      <c r="L441"/>
      <c r="M441"/>
      <c r="N441"/>
    </row>
    <row r="442" spans="3:14" x14ac:dyDescent="0.25">
      <c r="C442"/>
      <c r="D442"/>
      <c r="E442"/>
      <c r="F442"/>
      <c r="G442"/>
      <c r="H442"/>
      <c r="I442"/>
      <c r="K442"/>
      <c r="L442"/>
      <c r="M442"/>
      <c r="N442"/>
    </row>
    <row r="443" spans="3:14" x14ac:dyDescent="0.25">
      <c r="C443"/>
      <c r="D443"/>
      <c r="E443"/>
      <c r="F443"/>
      <c r="G443"/>
      <c r="H443"/>
      <c r="I443"/>
      <c r="K443"/>
      <c r="L443"/>
      <c r="M443"/>
      <c r="N443"/>
    </row>
    <row r="444" spans="3:14" x14ac:dyDescent="0.25">
      <c r="C444"/>
      <c r="D444"/>
      <c r="E444"/>
      <c r="F444"/>
      <c r="G444"/>
      <c r="H444"/>
      <c r="I444"/>
      <c r="K444"/>
      <c r="L444"/>
      <c r="M444"/>
      <c r="N444"/>
    </row>
    <row r="445" spans="3:14" x14ac:dyDescent="0.25">
      <c r="C445"/>
      <c r="D445"/>
      <c r="E445"/>
      <c r="F445"/>
      <c r="G445"/>
      <c r="H445"/>
      <c r="I445"/>
      <c r="K445"/>
      <c r="L445"/>
      <c r="M445"/>
      <c r="N445"/>
    </row>
    <row r="446" spans="3:14" x14ac:dyDescent="0.25">
      <c r="C446"/>
      <c r="D446"/>
      <c r="E446"/>
      <c r="F446"/>
      <c r="G446"/>
      <c r="H446"/>
      <c r="I446"/>
      <c r="K446"/>
      <c r="L446"/>
      <c r="M446"/>
      <c r="N446"/>
    </row>
    <row r="447" spans="3:14" x14ac:dyDescent="0.25">
      <c r="C447"/>
      <c r="D447"/>
      <c r="E447"/>
      <c r="F447"/>
      <c r="G447"/>
      <c r="H447"/>
      <c r="I447"/>
      <c r="K447"/>
      <c r="L447"/>
      <c r="M447"/>
      <c r="N447"/>
    </row>
    <row r="448" spans="3:14" x14ac:dyDescent="0.25">
      <c r="C448"/>
      <c r="D448"/>
      <c r="E448"/>
      <c r="F448"/>
      <c r="G448"/>
      <c r="H448"/>
      <c r="I448"/>
      <c r="K448"/>
      <c r="L448"/>
      <c r="M448"/>
      <c r="N448"/>
    </row>
    <row r="449" spans="3:14" x14ac:dyDescent="0.25">
      <c r="C449"/>
      <c r="D449"/>
      <c r="E449"/>
      <c r="F449"/>
      <c r="G449"/>
      <c r="H449"/>
      <c r="I449"/>
      <c r="K449"/>
      <c r="L449"/>
      <c r="M449"/>
      <c r="N449"/>
    </row>
    <row r="450" spans="3:14" x14ac:dyDescent="0.25">
      <c r="C450"/>
      <c r="D450"/>
      <c r="E450"/>
      <c r="F450"/>
      <c r="G450"/>
      <c r="H450"/>
      <c r="I450"/>
      <c r="K450"/>
      <c r="L450"/>
      <c r="M450"/>
      <c r="N450"/>
    </row>
    <row r="451" spans="3:14" x14ac:dyDescent="0.25">
      <c r="C451"/>
      <c r="D451"/>
      <c r="E451"/>
      <c r="F451"/>
      <c r="G451"/>
      <c r="H451"/>
      <c r="I451"/>
      <c r="K451"/>
      <c r="L451"/>
      <c r="M451"/>
      <c r="N451"/>
    </row>
    <row r="452" spans="3:14" x14ac:dyDescent="0.25">
      <c r="C452"/>
      <c r="D452"/>
      <c r="E452"/>
      <c r="F452"/>
      <c r="G452"/>
      <c r="H452"/>
      <c r="I452"/>
      <c r="K452"/>
      <c r="L452"/>
      <c r="M452"/>
      <c r="N452"/>
    </row>
    <row r="453" spans="3:14" x14ac:dyDescent="0.25">
      <c r="C453"/>
      <c r="D453"/>
      <c r="E453"/>
      <c r="F453"/>
      <c r="G453"/>
      <c r="H453"/>
      <c r="I453"/>
      <c r="K453"/>
      <c r="L453"/>
      <c r="M453"/>
      <c r="N453"/>
    </row>
    <row r="454" spans="3:14" x14ac:dyDescent="0.25">
      <c r="C454"/>
      <c r="D454"/>
      <c r="E454"/>
      <c r="F454"/>
      <c r="G454"/>
      <c r="H454"/>
      <c r="I454"/>
      <c r="K454"/>
      <c r="L454"/>
      <c r="M454"/>
      <c r="N454"/>
    </row>
    <row r="455" spans="3:14" x14ac:dyDescent="0.25">
      <c r="C455"/>
      <c r="D455"/>
      <c r="E455"/>
      <c r="F455"/>
      <c r="G455"/>
      <c r="H455"/>
      <c r="I455"/>
      <c r="K455"/>
      <c r="L455"/>
      <c r="M455"/>
      <c r="N455"/>
    </row>
    <row r="456" spans="3:14" x14ac:dyDescent="0.25">
      <c r="C456"/>
      <c r="D456"/>
      <c r="E456"/>
      <c r="F456"/>
      <c r="G456"/>
      <c r="H456"/>
      <c r="I456"/>
      <c r="K456"/>
      <c r="L456"/>
      <c r="M456"/>
      <c r="N456"/>
    </row>
    <row r="457" spans="3:14" x14ac:dyDescent="0.25">
      <c r="C457"/>
      <c r="D457"/>
      <c r="E457"/>
      <c r="F457"/>
      <c r="G457"/>
      <c r="H457"/>
      <c r="I457"/>
      <c r="K457"/>
      <c r="L457"/>
      <c r="M457"/>
      <c r="N457"/>
    </row>
    <row r="458" spans="3:14" x14ac:dyDescent="0.25">
      <c r="C458"/>
      <c r="D458"/>
      <c r="E458"/>
      <c r="F458"/>
      <c r="G458"/>
      <c r="H458"/>
      <c r="I458"/>
      <c r="K458"/>
      <c r="L458"/>
      <c r="M458"/>
      <c r="N458"/>
    </row>
    <row r="459" spans="3:14" x14ac:dyDescent="0.25">
      <c r="C459"/>
      <c r="D459"/>
      <c r="E459"/>
      <c r="F459"/>
      <c r="G459"/>
      <c r="H459"/>
      <c r="I459"/>
      <c r="K459"/>
      <c r="L459"/>
      <c r="M459"/>
      <c r="N459"/>
    </row>
    <row r="460" spans="3:14" x14ac:dyDescent="0.25">
      <c r="C460"/>
      <c r="D460"/>
      <c r="E460"/>
      <c r="F460"/>
      <c r="G460"/>
      <c r="H460"/>
      <c r="I460"/>
      <c r="K460"/>
      <c r="L460"/>
      <c r="M460"/>
      <c r="N460"/>
    </row>
    <row r="461" spans="3:14" x14ac:dyDescent="0.25">
      <c r="C461"/>
      <c r="D461"/>
      <c r="E461"/>
      <c r="F461"/>
      <c r="G461"/>
      <c r="H461"/>
      <c r="I461"/>
      <c r="K461"/>
      <c r="L461"/>
      <c r="M461"/>
      <c r="N461"/>
    </row>
    <row r="462" spans="3:14" x14ac:dyDescent="0.25">
      <c r="C462"/>
      <c r="D462"/>
      <c r="E462"/>
      <c r="F462"/>
      <c r="G462"/>
      <c r="H462"/>
      <c r="I462"/>
      <c r="K462"/>
      <c r="L462"/>
      <c r="M462"/>
      <c r="N462"/>
    </row>
    <row r="463" spans="3:14" x14ac:dyDescent="0.25">
      <c r="C463"/>
      <c r="D463"/>
      <c r="E463"/>
      <c r="F463"/>
      <c r="G463"/>
      <c r="H463"/>
      <c r="I463"/>
      <c r="K463"/>
      <c r="L463"/>
      <c r="M463"/>
      <c r="N463"/>
    </row>
    <row r="464" spans="3:14" x14ac:dyDescent="0.25">
      <c r="C464"/>
      <c r="D464"/>
      <c r="E464"/>
      <c r="F464"/>
      <c r="G464"/>
      <c r="H464"/>
      <c r="I464"/>
      <c r="K464"/>
      <c r="L464"/>
      <c r="M464"/>
      <c r="N464"/>
    </row>
    <row r="465" spans="3:14" x14ac:dyDescent="0.25">
      <c r="C465"/>
      <c r="D465"/>
      <c r="E465"/>
      <c r="F465"/>
      <c r="G465"/>
      <c r="H465"/>
      <c r="I465"/>
      <c r="K465"/>
      <c r="L465"/>
      <c r="M465"/>
      <c r="N465"/>
    </row>
    <row r="466" spans="3:14" x14ac:dyDescent="0.25">
      <c r="C466"/>
      <c r="D466"/>
      <c r="E466"/>
      <c r="F466"/>
      <c r="G466"/>
      <c r="H466"/>
      <c r="I466"/>
      <c r="K466"/>
      <c r="L466"/>
      <c r="M466"/>
      <c r="N466"/>
    </row>
    <row r="467" spans="3:14" x14ac:dyDescent="0.25">
      <c r="C467"/>
      <c r="D467"/>
      <c r="E467"/>
      <c r="F467"/>
      <c r="G467"/>
      <c r="H467"/>
      <c r="I467"/>
      <c r="K467"/>
      <c r="L467"/>
      <c r="M467"/>
      <c r="N467"/>
    </row>
    <row r="468" spans="3:14" x14ac:dyDescent="0.25">
      <c r="C468"/>
      <c r="D468"/>
      <c r="E468"/>
      <c r="F468"/>
      <c r="G468"/>
      <c r="H468"/>
      <c r="I468"/>
      <c r="K468"/>
      <c r="L468"/>
      <c r="M468"/>
      <c r="N468"/>
    </row>
    <row r="469" spans="3:14" x14ac:dyDescent="0.25">
      <c r="C469"/>
      <c r="D469"/>
      <c r="E469"/>
      <c r="F469"/>
      <c r="G469"/>
      <c r="H469"/>
      <c r="I469"/>
      <c r="K469"/>
      <c r="L469"/>
      <c r="M469"/>
      <c r="N469"/>
    </row>
    <row r="470" spans="3:14" x14ac:dyDescent="0.25">
      <c r="C470"/>
      <c r="D470"/>
      <c r="E470"/>
      <c r="F470"/>
      <c r="G470"/>
      <c r="H470"/>
      <c r="I470"/>
      <c r="K470"/>
      <c r="L470"/>
      <c r="M470"/>
      <c r="N470"/>
    </row>
    <row r="471" spans="3:14" x14ac:dyDescent="0.25">
      <c r="C471"/>
      <c r="D471"/>
      <c r="E471"/>
      <c r="F471"/>
      <c r="G471"/>
      <c r="H471"/>
      <c r="I471"/>
      <c r="K471"/>
      <c r="L471"/>
      <c r="M471"/>
      <c r="N471"/>
    </row>
    <row r="472" spans="3:14" x14ac:dyDescent="0.25">
      <c r="C472"/>
      <c r="D472"/>
      <c r="E472"/>
      <c r="F472"/>
      <c r="G472"/>
      <c r="H472"/>
      <c r="I472"/>
      <c r="K472"/>
      <c r="L472"/>
      <c r="M472"/>
      <c r="N472"/>
    </row>
    <row r="473" spans="3:14" x14ac:dyDescent="0.25">
      <c r="C473"/>
      <c r="D473"/>
      <c r="E473"/>
      <c r="F473"/>
      <c r="G473"/>
      <c r="H473"/>
      <c r="I473"/>
      <c r="K473"/>
      <c r="L473"/>
      <c r="M473"/>
      <c r="N473"/>
    </row>
    <row r="474" spans="3:14" x14ac:dyDescent="0.25">
      <c r="C474"/>
      <c r="D474"/>
      <c r="E474"/>
      <c r="F474"/>
      <c r="G474"/>
      <c r="H474"/>
      <c r="I474"/>
      <c r="K474"/>
      <c r="L474"/>
      <c r="M474"/>
      <c r="N474"/>
    </row>
    <row r="475" spans="3:14" x14ac:dyDescent="0.25">
      <c r="C475"/>
      <c r="D475"/>
      <c r="E475"/>
      <c r="F475"/>
      <c r="G475"/>
      <c r="H475"/>
      <c r="I475"/>
      <c r="K475"/>
      <c r="L475"/>
      <c r="M475"/>
      <c r="N475"/>
    </row>
    <row r="476" spans="3:14" x14ac:dyDescent="0.25">
      <c r="C476"/>
      <c r="D476"/>
      <c r="E476"/>
      <c r="F476"/>
      <c r="G476"/>
      <c r="H476"/>
      <c r="I476"/>
      <c r="K476"/>
      <c r="L476"/>
      <c r="M476"/>
      <c r="N476"/>
    </row>
    <row r="477" spans="3:14" x14ac:dyDescent="0.25">
      <c r="C477"/>
      <c r="D477"/>
      <c r="E477"/>
      <c r="F477"/>
      <c r="G477"/>
      <c r="H477"/>
      <c r="I477"/>
      <c r="K477"/>
      <c r="L477"/>
      <c r="M477"/>
      <c r="N477"/>
    </row>
    <row r="478" spans="3:14" x14ac:dyDescent="0.25">
      <c r="C478"/>
      <c r="D478"/>
      <c r="E478"/>
      <c r="F478"/>
      <c r="G478"/>
      <c r="H478"/>
      <c r="I478"/>
      <c r="K478"/>
      <c r="L478"/>
      <c r="M478"/>
      <c r="N478"/>
    </row>
    <row r="479" spans="3:14" x14ac:dyDescent="0.25">
      <c r="C479"/>
      <c r="D479"/>
      <c r="E479"/>
      <c r="F479"/>
      <c r="G479"/>
      <c r="H479"/>
      <c r="I479"/>
      <c r="K479"/>
      <c r="L479"/>
      <c r="M479"/>
      <c r="N479"/>
    </row>
    <row r="480" spans="3:14" x14ac:dyDescent="0.25">
      <c r="C480"/>
      <c r="D480"/>
      <c r="E480"/>
      <c r="F480"/>
      <c r="G480"/>
      <c r="H480"/>
      <c r="I480"/>
      <c r="K480"/>
      <c r="L480"/>
      <c r="M480"/>
      <c r="N480"/>
    </row>
    <row r="481" spans="3:14" x14ac:dyDescent="0.25">
      <c r="C481"/>
      <c r="D481"/>
      <c r="E481"/>
      <c r="F481"/>
      <c r="G481"/>
      <c r="H481"/>
      <c r="I481"/>
      <c r="K481"/>
      <c r="L481"/>
      <c r="M481"/>
      <c r="N481"/>
    </row>
    <row r="482" spans="3:14" x14ac:dyDescent="0.25">
      <c r="C482"/>
      <c r="D482"/>
      <c r="E482"/>
      <c r="F482"/>
      <c r="G482"/>
      <c r="H482"/>
      <c r="I482"/>
      <c r="K482"/>
      <c r="L482"/>
      <c r="M482"/>
      <c r="N482"/>
    </row>
    <row r="483" spans="3:14" x14ac:dyDescent="0.25">
      <c r="C483"/>
      <c r="D483"/>
      <c r="E483"/>
      <c r="F483"/>
      <c r="G483"/>
      <c r="H483"/>
      <c r="I483"/>
      <c r="K483"/>
      <c r="L483"/>
      <c r="M483"/>
      <c r="N483"/>
    </row>
    <row r="484" spans="3:14" x14ac:dyDescent="0.25">
      <c r="C484"/>
      <c r="D484"/>
      <c r="E484"/>
      <c r="F484"/>
      <c r="G484"/>
      <c r="H484"/>
      <c r="I484"/>
      <c r="K484"/>
      <c r="L484"/>
      <c r="M484"/>
      <c r="N484"/>
    </row>
    <row r="485" spans="3:14" x14ac:dyDescent="0.25">
      <c r="C485"/>
      <c r="D485"/>
      <c r="E485"/>
      <c r="F485"/>
      <c r="G485"/>
      <c r="H485"/>
      <c r="I485"/>
      <c r="K485"/>
      <c r="L485"/>
      <c r="M485"/>
      <c r="N485"/>
    </row>
    <row r="486" spans="3:14" x14ac:dyDescent="0.25">
      <c r="C486"/>
      <c r="D486"/>
      <c r="E486"/>
      <c r="F486"/>
      <c r="G486"/>
      <c r="H486"/>
      <c r="I486"/>
      <c r="K486"/>
      <c r="L486"/>
      <c r="M486"/>
      <c r="N486"/>
    </row>
    <row r="487" spans="3:14" x14ac:dyDescent="0.25">
      <c r="C487"/>
      <c r="D487"/>
      <c r="E487"/>
      <c r="F487"/>
      <c r="G487"/>
      <c r="H487"/>
      <c r="I487"/>
      <c r="K487"/>
      <c r="L487"/>
      <c r="M487"/>
      <c r="N487"/>
    </row>
    <row r="488" spans="3:14" x14ac:dyDescent="0.25">
      <c r="C488"/>
      <c r="D488"/>
      <c r="E488"/>
      <c r="F488"/>
      <c r="G488"/>
      <c r="H488"/>
      <c r="I488"/>
      <c r="K488"/>
      <c r="L488"/>
      <c r="M488"/>
      <c r="N488"/>
    </row>
    <row r="489" spans="3:14" x14ac:dyDescent="0.25">
      <c r="C489"/>
      <c r="D489"/>
      <c r="E489"/>
      <c r="F489"/>
      <c r="G489"/>
      <c r="H489"/>
      <c r="I489"/>
      <c r="K489"/>
      <c r="L489"/>
      <c r="M489"/>
      <c r="N489"/>
    </row>
    <row r="490" spans="3:14" x14ac:dyDescent="0.25">
      <c r="C490"/>
      <c r="D490"/>
      <c r="E490"/>
      <c r="F490"/>
      <c r="G490"/>
      <c r="H490"/>
      <c r="I490"/>
      <c r="K490"/>
      <c r="L490"/>
      <c r="M490"/>
      <c r="N490"/>
    </row>
    <row r="491" spans="3:14" x14ac:dyDescent="0.25">
      <c r="C491"/>
      <c r="D491"/>
      <c r="E491"/>
      <c r="F491"/>
      <c r="G491"/>
      <c r="H491"/>
      <c r="I491"/>
      <c r="K491"/>
      <c r="L491"/>
      <c r="M491"/>
      <c r="N491"/>
    </row>
    <row r="492" spans="3:14" x14ac:dyDescent="0.25">
      <c r="C492"/>
      <c r="D492"/>
      <c r="E492"/>
      <c r="F492"/>
      <c r="G492"/>
      <c r="H492"/>
      <c r="I492"/>
      <c r="K492"/>
      <c r="L492"/>
      <c r="M492"/>
      <c r="N492"/>
    </row>
    <row r="493" spans="3:14" x14ac:dyDescent="0.25">
      <c r="C493"/>
      <c r="D493"/>
      <c r="E493"/>
      <c r="F493"/>
      <c r="G493"/>
      <c r="H493"/>
      <c r="I493"/>
      <c r="K493"/>
      <c r="L493"/>
      <c r="M493"/>
      <c r="N493"/>
    </row>
    <row r="494" spans="3:14" x14ac:dyDescent="0.25">
      <c r="C494"/>
      <c r="D494"/>
      <c r="E494"/>
      <c r="F494"/>
      <c r="G494"/>
      <c r="H494"/>
      <c r="I494"/>
      <c r="K494"/>
      <c r="L494"/>
      <c r="M494"/>
      <c r="N494"/>
    </row>
    <row r="495" spans="3:14" x14ac:dyDescent="0.25">
      <c r="C495"/>
      <c r="D495"/>
      <c r="E495"/>
      <c r="F495"/>
      <c r="G495"/>
      <c r="H495"/>
      <c r="I495"/>
      <c r="K495"/>
      <c r="L495"/>
      <c r="M495"/>
      <c r="N495"/>
    </row>
    <row r="496" spans="3:14" x14ac:dyDescent="0.25">
      <c r="C496"/>
      <c r="D496"/>
      <c r="E496"/>
      <c r="F496"/>
      <c r="G496"/>
      <c r="H496"/>
      <c r="I496"/>
      <c r="K496"/>
      <c r="L496"/>
      <c r="M496"/>
      <c r="N496"/>
    </row>
    <row r="497" spans="3:14" x14ac:dyDescent="0.25">
      <c r="C497"/>
      <c r="D497"/>
      <c r="E497"/>
      <c r="F497"/>
      <c r="G497"/>
      <c r="H497"/>
      <c r="I497"/>
      <c r="K497"/>
      <c r="L497"/>
      <c r="M497"/>
      <c r="N497"/>
    </row>
    <row r="498" spans="3:14" x14ac:dyDescent="0.25">
      <c r="C498"/>
      <c r="D498"/>
      <c r="E498"/>
      <c r="F498"/>
      <c r="G498"/>
      <c r="H498"/>
      <c r="I498"/>
      <c r="K498"/>
      <c r="L498"/>
      <c r="M498"/>
      <c r="N498"/>
    </row>
    <row r="499" spans="3:14" x14ac:dyDescent="0.25">
      <c r="C499"/>
      <c r="D499"/>
      <c r="E499"/>
      <c r="F499"/>
      <c r="G499"/>
      <c r="H499"/>
      <c r="I499"/>
      <c r="K499"/>
      <c r="L499"/>
      <c r="M499"/>
      <c r="N499"/>
    </row>
    <row r="500" spans="3:14" x14ac:dyDescent="0.25">
      <c r="C500"/>
      <c r="D500"/>
      <c r="E500"/>
      <c r="F500"/>
      <c r="G500"/>
      <c r="H500"/>
      <c r="I500"/>
      <c r="K500"/>
      <c r="L500"/>
      <c r="M500"/>
      <c r="N500"/>
    </row>
    <row r="501" spans="3:14" x14ac:dyDescent="0.25">
      <c r="C501"/>
      <c r="D501"/>
      <c r="E501"/>
      <c r="F501"/>
      <c r="G501"/>
      <c r="H501"/>
      <c r="I501"/>
      <c r="K501"/>
      <c r="L501"/>
      <c r="M501"/>
      <c r="N501"/>
    </row>
    <row r="502" spans="3:14" x14ac:dyDescent="0.25">
      <c r="C502"/>
      <c r="D502"/>
      <c r="E502"/>
      <c r="F502"/>
      <c r="G502"/>
      <c r="H502"/>
      <c r="I502"/>
      <c r="K502"/>
      <c r="L502"/>
      <c r="M502"/>
      <c r="N502"/>
    </row>
    <row r="503" spans="3:14" x14ac:dyDescent="0.25">
      <c r="C503"/>
      <c r="D503"/>
      <c r="E503"/>
      <c r="F503"/>
      <c r="G503"/>
      <c r="H503"/>
      <c r="I503"/>
      <c r="K503"/>
      <c r="L503"/>
      <c r="M503"/>
      <c r="N503"/>
    </row>
    <row r="504" spans="3:14" x14ac:dyDescent="0.25">
      <c r="C504"/>
      <c r="D504"/>
      <c r="E504"/>
      <c r="F504"/>
      <c r="G504"/>
      <c r="H504"/>
      <c r="I504"/>
      <c r="K504"/>
      <c r="L504"/>
      <c r="M504"/>
      <c r="N504"/>
    </row>
    <row r="505" spans="3:14" x14ac:dyDescent="0.25">
      <c r="C505"/>
      <c r="D505"/>
      <c r="E505"/>
      <c r="F505"/>
      <c r="G505"/>
      <c r="H505"/>
      <c r="I505"/>
      <c r="K505"/>
      <c r="L505"/>
      <c r="M505"/>
      <c r="N505"/>
    </row>
    <row r="506" spans="3:14" x14ac:dyDescent="0.25">
      <c r="C506"/>
      <c r="D506"/>
      <c r="E506"/>
      <c r="F506"/>
      <c r="G506"/>
      <c r="H506"/>
      <c r="I506"/>
      <c r="K506"/>
      <c r="L506"/>
      <c r="M506"/>
      <c r="N506"/>
    </row>
    <row r="507" spans="3:14" x14ac:dyDescent="0.25">
      <c r="C507"/>
      <c r="D507"/>
      <c r="E507"/>
      <c r="F507"/>
      <c r="G507"/>
      <c r="H507"/>
      <c r="I507"/>
      <c r="K507"/>
      <c r="L507"/>
      <c r="M507"/>
      <c r="N507"/>
    </row>
    <row r="508" spans="3:14" x14ac:dyDescent="0.25">
      <c r="C508"/>
      <c r="D508"/>
      <c r="E508"/>
      <c r="F508"/>
      <c r="G508"/>
      <c r="H508"/>
      <c r="I508"/>
      <c r="K508"/>
      <c r="L508"/>
      <c r="M508"/>
      <c r="N508"/>
    </row>
    <row r="509" spans="3:14" x14ac:dyDescent="0.25">
      <c r="C509"/>
      <c r="D509"/>
      <c r="E509"/>
      <c r="F509"/>
      <c r="G509"/>
      <c r="H509"/>
      <c r="I509"/>
      <c r="K509"/>
      <c r="L509"/>
      <c r="M509"/>
      <c r="N509"/>
    </row>
    <row r="510" spans="3:14" x14ac:dyDescent="0.25">
      <c r="C510"/>
      <c r="D510"/>
      <c r="E510"/>
      <c r="F510"/>
      <c r="G510"/>
      <c r="H510"/>
      <c r="I510"/>
      <c r="K510"/>
      <c r="L510"/>
      <c r="M510"/>
      <c r="N510"/>
    </row>
    <row r="511" spans="3:14" x14ac:dyDescent="0.25">
      <c r="C511"/>
      <c r="D511"/>
      <c r="E511"/>
      <c r="F511"/>
      <c r="G511"/>
      <c r="H511"/>
      <c r="I511"/>
      <c r="K511"/>
      <c r="L511"/>
      <c r="M511"/>
      <c r="N511"/>
    </row>
    <row r="512" spans="3:14" x14ac:dyDescent="0.25">
      <c r="C512"/>
      <c r="D512"/>
      <c r="E512"/>
      <c r="F512"/>
      <c r="G512"/>
      <c r="H512"/>
      <c r="I512"/>
      <c r="K512"/>
      <c r="L512"/>
      <c r="M512"/>
      <c r="N512"/>
    </row>
    <row r="513" spans="3:14" x14ac:dyDescent="0.25">
      <c r="C513"/>
      <c r="D513"/>
      <c r="E513"/>
      <c r="F513"/>
      <c r="G513"/>
      <c r="H513"/>
      <c r="I513"/>
      <c r="K513"/>
      <c r="L513"/>
      <c r="M513"/>
      <c r="N513"/>
    </row>
    <row r="514" spans="3:14" x14ac:dyDescent="0.25">
      <c r="C514"/>
      <c r="D514"/>
      <c r="E514"/>
      <c r="F514"/>
      <c r="G514"/>
      <c r="H514"/>
      <c r="I514"/>
      <c r="K514"/>
      <c r="L514"/>
      <c r="M514"/>
      <c r="N514"/>
    </row>
    <row r="515" spans="3:14" x14ac:dyDescent="0.25">
      <c r="C515"/>
      <c r="D515"/>
      <c r="E515"/>
      <c r="F515"/>
      <c r="G515"/>
      <c r="H515"/>
      <c r="I515"/>
      <c r="K515"/>
      <c r="L515"/>
      <c r="M515"/>
      <c r="N515"/>
    </row>
    <row r="516" spans="3:14" x14ac:dyDescent="0.25">
      <c r="C516"/>
      <c r="D516"/>
      <c r="E516"/>
      <c r="F516"/>
      <c r="G516"/>
      <c r="H516"/>
      <c r="I516"/>
      <c r="K516"/>
      <c r="L516"/>
      <c r="M516"/>
      <c r="N516"/>
    </row>
    <row r="517" spans="3:14" x14ac:dyDescent="0.25">
      <c r="C517"/>
      <c r="D517"/>
      <c r="E517"/>
      <c r="F517"/>
      <c r="G517"/>
      <c r="H517"/>
      <c r="I517"/>
      <c r="K517"/>
      <c r="L517"/>
      <c r="M517"/>
      <c r="N517"/>
    </row>
    <row r="518" spans="3:14" x14ac:dyDescent="0.25">
      <c r="C518"/>
      <c r="D518"/>
      <c r="E518"/>
      <c r="F518"/>
      <c r="G518"/>
      <c r="H518"/>
      <c r="I518"/>
      <c r="K518"/>
      <c r="L518"/>
      <c r="M518"/>
      <c r="N518"/>
    </row>
    <row r="519" spans="3:14" x14ac:dyDescent="0.25">
      <c r="C519"/>
      <c r="D519"/>
      <c r="E519"/>
      <c r="F519"/>
      <c r="G519"/>
      <c r="H519"/>
      <c r="I519"/>
      <c r="K519"/>
      <c r="L519"/>
      <c r="M519"/>
      <c r="N519"/>
    </row>
    <row r="520" spans="3:14" x14ac:dyDescent="0.25">
      <c r="C520"/>
      <c r="D520"/>
      <c r="E520"/>
      <c r="F520"/>
      <c r="G520"/>
      <c r="H520"/>
      <c r="I520"/>
      <c r="K520"/>
      <c r="L520"/>
      <c r="M520"/>
      <c r="N520"/>
    </row>
    <row r="521" spans="3:14" x14ac:dyDescent="0.25">
      <c r="C521"/>
      <c r="D521"/>
      <c r="E521"/>
      <c r="F521"/>
      <c r="G521"/>
      <c r="H521"/>
      <c r="I521"/>
      <c r="K521"/>
      <c r="L521"/>
      <c r="M521"/>
      <c r="N521"/>
    </row>
    <row r="522" spans="3:14" x14ac:dyDescent="0.25">
      <c r="C522"/>
      <c r="D522"/>
      <c r="E522"/>
      <c r="F522"/>
      <c r="G522"/>
      <c r="H522"/>
      <c r="I522"/>
      <c r="K522"/>
      <c r="L522"/>
      <c r="M522"/>
      <c r="N522"/>
    </row>
    <row r="523" spans="3:14" x14ac:dyDescent="0.25">
      <c r="C523"/>
      <c r="D523"/>
      <c r="E523"/>
      <c r="F523"/>
      <c r="G523"/>
      <c r="H523"/>
      <c r="I523"/>
      <c r="K523"/>
      <c r="L523"/>
      <c r="M523"/>
      <c r="N523"/>
    </row>
    <row r="524" spans="3:14" x14ac:dyDescent="0.25">
      <c r="C524"/>
      <c r="D524"/>
      <c r="E524"/>
      <c r="F524"/>
      <c r="G524"/>
      <c r="H524"/>
      <c r="I524"/>
      <c r="K524"/>
      <c r="L524"/>
      <c r="M524"/>
      <c r="N524"/>
    </row>
    <row r="525" spans="3:14" x14ac:dyDescent="0.25">
      <c r="C525"/>
      <c r="D525"/>
      <c r="E525"/>
      <c r="F525"/>
      <c r="G525"/>
      <c r="H525"/>
      <c r="I525"/>
      <c r="K525"/>
      <c r="L525"/>
      <c r="M525"/>
      <c r="N525"/>
    </row>
    <row r="526" spans="3:14" x14ac:dyDescent="0.25">
      <c r="C526"/>
      <c r="D526"/>
      <c r="E526"/>
      <c r="F526"/>
      <c r="G526"/>
      <c r="H526"/>
      <c r="I526"/>
      <c r="K526"/>
      <c r="L526"/>
      <c r="M526"/>
      <c r="N526"/>
    </row>
    <row r="527" spans="3:14" x14ac:dyDescent="0.25">
      <c r="C527"/>
      <c r="D527"/>
      <c r="E527"/>
      <c r="F527"/>
      <c r="G527"/>
      <c r="H527"/>
      <c r="I527"/>
      <c r="K527"/>
      <c r="L527"/>
      <c r="M527"/>
      <c r="N527"/>
    </row>
    <row r="528" spans="3:14" x14ac:dyDescent="0.25">
      <c r="C528"/>
      <c r="D528"/>
      <c r="E528"/>
      <c r="F528"/>
      <c r="G528"/>
      <c r="H528"/>
      <c r="I528"/>
      <c r="K528"/>
      <c r="L528"/>
      <c r="M528"/>
      <c r="N528"/>
    </row>
    <row r="529" spans="3:14" x14ac:dyDescent="0.25">
      <c r="C529"/>
      <c r="D529"/>
      <c r="E529"/>
      <c r="F529"/>
      <c r="G529"/>
      <c r="H529"/>
      <c r="I529"/>
      <c r="K529"/>
      <c r="L529"/>
      <c r="M529"/>
      <c r="N529"/>
    </row>
    <row r="530" spans="3:14" x14ac:dyDescent="0.25">
      <c r="C530"/>
      <c r="D530"/>
      <c r="E530"/>
      <c r="F530"/>
      <c r="G530"/>
      <c r="H530"/>
      <c r="I530"/>
      <c r="K530"/>
      <c r="L530"/>
      <c r="M530"/>
      <c r="N530"/>
    </row>
    <row r="531" spans="3:14" x14ac:dyDescent="0.25">
      <c r="C531"/>
      <c r="D531"/>
      <c r="E531"/>
      <c r="F531"/>
      <c r="G531"/>
      <c r="H531"/>
      <c r="I531"/>
      <c r="K531"/>
      <c r="L531"/>
      <c r="M531"/>
      <c r="N531"/>
    </row>
    <row r="532" spans="3:14" x14ac:dyDescent="0.25">
      <c r="C532"/>
      <c r="D532"/>
      <c r="E532"/>
      <c r="F532"/>
      <c r="G532"/>
      <c r="H532"/>
      <c r="I532"/>
      <c r="K532"/>
      <c r="L532"/>
      <c r="M532"/>
      <c r="N532"/>
    </row>
    <row r="533" spans="3:14" x14ac:dyDescent="0.25">
      <c r="C533"/>
      <c r="D533"/>
      <c r="E533"/>
      <c r="F533"/>
      <c r="G533"/>
      <c r="H533"/>
      <c r="I533"/>
      <c r="K533"/>
      <c r="L533"/>
      <c r="M533"/>
      <c r="N533"/>
    </row>
    <row r="534" spans="3:14" x14ac:dyDescent="0.25">
      <c r="C534"/>
      <c r="D534"/>
      <c r="E534"/>
      <c r="F534"/>
      <c r="G534"/>
      <c r="H534"/>
      <c r="I534"/>
      <c r="K534"/>
      <c r="L534"/>
      <c r="M534"/>
      <c r="N534"/>
    </row>
    <row r="535" spans="3:14" x14ac:dyDescent="0.25">
      <c r="C535"/>
      <c r="D535"/>
      <c r="E535"/>
      <c r="F535"/>
      <c r="G535"/>
      <c r="H535"/>
      <c r="I535"/>
      <c r="K535"/>
      <c r="L535"/>
      <c r="M535"/>
      <c r="N535"/>
    </row>
    <row r="536" spans="3:14" x14ac:dyDescent="0.25">
      <c r="C536"/>
      <c r="D536"/>
      <c r="E536"/>
      <c r="F536"/>
      <c r="G536"/>
      <c r="H536"/>
      <c r="I536"/>
      <c r="K536"/>
      <c r="L536"/>
      <c r="M536"/>
      <c r="N536"/>
    </row>
    <row r="537" spans="3:14" x14ac:dyDescent="0.25">
      <c r="C537"/>
      <c r="D537"/>
      <c r="E537"/>
      <c r="F537"/>
      <c r="G537"/>
      <c r="H537"/>
      <c r="I537"/>
      <c r="K537"/>
      <c r="L537"/>
      <c r="M537"/>
      <c r="N537"/>
    </row>
    <row r="538" spans="3:14" x14ac:dyDescent="0.25">
      <c r="C538"/>
      <c r="D538"/>
      <c r="E538"/>
      <c r="F538"/>
      <c r="G538"/>
      <c r="H538"/>
      <c r="I538"/>
      <c r="K538"/>
      <c r="L538"/>
      <c r="M538"/>
      <c r="N538"/>
    </row>
    <row r="539" spans="3:14" x14ac:dyDescent="0.25">
      <c r="C539"/>
      <c r="D539"/>
      <c r="E539"/>
      <c r="F539"/>
      <c r="G539"/>
      <c r="H539"/>
      <c r="I539"/>
      <c r="K539"/>
      <c r="L539"/>
      <c r="M539"/>
      <c r="N539"/>
    </row>
    <row r="540" spans="3:14" x14ac:dyDescent="0.25">
      <c r="C540"/>
      <c r="D540"/>
      <c r="E540"/>
      <c r="F540"/>
      <c r="G540"/>
      <c r="H540"/>
      <c r="I540"/>
      <c r="K540"/>
      <c r="L540"/>
      <c r="M540"/>
      <c r="N540"/>
    </row>
    <row r="541" spans="3:14" x14ac:dyDescent="0.25">
      <c r="C541"/>
      <c r="D541"/>
      <c r="E541"/>
      <c r="F541"/>
      <c r="G541"/>
      <c r="H541"/>
      <c r="I541"/>
      <c r="K541"/>
      <c r="L541"/>
      <c r="M541"/>
      <c r="N541"/>
    </row>
    <row r="542" spans="3:14" x14ac:dyDescent="0.25">
      <c r="C542"/>
      <c r="D542"/>
      <c r="E542"/>
      <c r="F542"/>
      <c r="G542"/>
      <c r="H542"/>
      <c r="I542"/>
      <c r="K542"/>
      <c r="L542"/>
      <c r="M542"/>
      <c r="N542"/>
    </row>
    <row r="543" spans="3:14" x14ac:dyDescent="0.25">
      <c r="C543"/>
      <c r="D543"/>
      <c r="E543"/>
      <c r="F543"/>
      <c r="G543"/>
      <c r="H543"/>
      <c r="I543"/>
      <c r="K543"/>
      <c r="L543"/>
      <c r="M543"/>
      <c r="N543"/>
    </row>
    <row r="544" spans="3:14" x14ac:dyDescent="0.25">
      <c r="C544"/>
      <c r="D544"/>
      <c r="E544"/>
      <c r="F544"/>
      <c r="G544"/>
      <c r="H544"/>
      <c r="I544"/>
      <c r="K544"/>
      <c r="L544"/>
      <c r="M544"/>
      <c r="N544"/>
    </row>
    <row r="545" spans="3:14" x14ac:dyDescent="0.25">
      <c r="C545"/>
      <c r="D545"/>
      <c r="E545"/>
      <c r="F545"/>
      <c r="G545"/>
      <c r="H545"/>
      <c r="I545"/>
      <c r="K545"/>
      <c r="L545"/>
      <c r="M545"/>
      <c r="N545"/>
    </row>
    <row r="546" spans="3:14" x14ac:dyDescent="0.25">
      <c r="C546"/>
      <c r="D546"/>
      <c r="E546"/>
      <c r="F546"/>
      <c r="G546"/>
      <c r="H546"/>
      <c r="I546"/>
      <c r="K546"/>
      <c r="L546"/>
      <c r="M546"/>
      <c r="N546"/>
    </row>
    <row r="547" spans="3:14" x14ac:dyDescent="0.25">
      <c r="C547"/>
      <c r="D547"/>
      <c r="E547"/>
      <c r="F547"/>
      <c r="G547"/>
      <c r="H547"/>
      <c r="I547"/>
      <c r="K547"/>
      <c r="L547"/>
      <c r="M547"/>
      <c r="N547"/>
    </row>
    <row r="548" spans="3:14" x14ac:dyDescent="0.25">
      <c r="C548"/>
      <c r="D548"/>
      <c r="E548"/>
      <c r="F548"/>
      <c r="G548"/>
      <c r="H548"/>
      <c r="I548"/>
      <c r="K548"/>
      <c r="L548"/>
      <c r="M548"/>
      <c r="N548"/>
    </row>
    <row r="549" spans="3:14" x14ac:dyDescent="0.25">
      <c r="C549"/>
      <c r="D549"/>
      <c r="E549"/>
      <c r="F549"/>
      <c r="G549"/>
      <c r="H549"/>
      <c r="I549"/>
      <c r="K549"/>
      <c r="L549"/>
      <c r="M549"/>
      <c r="N549"/>
    </row>
    <row r="550" spans="3:14" x14ac:dyDescent="0.25">
      <c r="C550"/>
      <c r="D550"/>
      <c r="E550"/>
      <c r="F550"/>
      <c r="G550"/>
      <c r="H550"/>
      <c r="I550"/>
      <c r="K550"/>
      <c r="L550"/>
      <c r="M550"/>
      <c r="N550"/>
    </row>
    <row r="551" spans="3:14" x14ac:dyDescent="0.25">
      <c r="C551"/>
      <c r="D551"/>
      <c r="E551"/>
      <c r="F551"/>
      <c r="G551"/>
      <c r="H551"/>
      <c r="I551"/>
      <c r="K551"/>
      <c r="L551"/>
      <c r="M551"/>
      <c r="N551"/>
    </row>
    <row r="552" spans="3:14" x14ac:dyDescent="0.25">
      <c r="C552"/>
      <c r="D552"/>
      <c r="E552"/>
      <c r="F552"/>
      <c r="G552"/>
      <c r="H552"/>
      <c r="I552"/>
      <c r="K552"/>
      <c r="L552"/>
      <c r="M552"/>
      <c r="N552"/>
    </row>
    <row r="553" spans="3:14" x14ac:dyDescent="0.25">
      <c r="C553"/>
      <c r="D553"/>
      <c r="E553"/>
      <c r="F553"/>
      <c r="G553"/>
      <c r="H553"/>
      <c r="I553"/>
      <c r="K553"/>
      <c r="L553"/>
      <c r="M553"/>
      <c r="N553"/>
    </row>
    <row r="554" spans="3:14" x14ac:dyDescent="0.25">
      <c r="C554"/>
      <c r="D554"/>
      <c r="E554"/>
      <c r="F554"/>
      <c r="G554"/>
      <c r="H554"/>
      <c r="I554"/>
      <c r="K554"/>
      <c r="L554"/>
      <c r="M554"/>
      <c r="N554"/>
    </row>
    <row r="555" spans="3:14" x14ac:dyDescent="0.25">
      <c r="C555"/>
      <c r="D555"/>
      <c r="E555"/>
      <c r="F555"/>
      <c r="G555"/>
      <c r="H555"/>
      <c r="I555"/>
      <c r="K555"/>
      <c r="L555"/>
      <c r="M555"/>
      <c r="N555"/>
    </row>
    <row r="556" spans="3:14" x14ac:dyDescent="0.25">
      <c r="C556"/>
      <c r="D556"/>
      <c r="E556"/>
      <c r="F556"/>
      <c r="G556"/>
      <c r="H556"/>
      <c r="I556"/>
      <c r="K556"/>
      <c r="L556"/>
      <c r="M556"/>
      <c r="N556"/>
    </row>
    <row r="557" spans="3:14" x14ac:dyDescent="0.25">
      <c r="C557"/>
      <c r="D557"/>
      <c r="E557"/>
      <c r="F557"/>
      <c r="G557"/>
      <c r="H557"/>
      <c r="I557"/>
      <c r="K557"/>
      <c r="L557"/>
      <c r="M557"/>
      <c r="N557"/>
    </row>
    <row r="558" spans="3:14" x14ac:dyDescent="0.25">
      <c r="C558"/>
      <c r="D558"/>
      <c r="E558"/>
      <c r="F558"/>
      <c r="G558"/>
      <c r="H558"/>
      <c r="I558"/>
      <c r="K558"/>
      <c r="L558"/>
      <c r="M558"/>
      <c r="N558"/>
    </row>
    <row r="559" spans="3:14" x14ac:dyDescent="0.25">
      <c r="C559"/>
      <c r="D559"/>
      <c r="E559"/>
      <c r="F559"/>
      <c r="G559"/>
      <c r="H559"/>
      <c r="I559"/>
      <c r="K559"/>
      <c r="L559"/>
      <c r="M559"/>
      <c r="N559"/>
    </row>
    <row r="560" spans="3:14" x14ac:dyDescent="0.25">
      <c r="C560"/>
      <c r="D560"/>
      <c r="E560"/>
      <c r="F560"/>
      <c r="G560"/>
      <c r="H560"/>
      <c r="I560"/>
      <c r="K560"/>
      <c r="L560"/>
      <c r="M560"/>
      <c r="N560"/>
    </row>
    <row r="561" spans="3:14" x14ac:dyDescent="0.25">
      <c r="C561"/>
      <c r="D561"/>
      <c r="E561"/>
      <c r="F561"/>
      <c r="G561"/>
      <c r="H561"/>
      <c r="I561"/>
      <c r="K561"/>
      <c r="L561"/>
      <c r="M561"/>
      <c r="N561"/>
    </row>
    <row r="562" spans="3:14" x14ac:dyDescent="0.25">
      <c r="C562"/>
      <c r="D562"/>
      <c r="E562"/>
      <c r="F562"/>
      <c r="G562"/>
      <c r="H562"/>
      <c r="I562"/>
      <c r="K562"/>
      <c r="L562"/>
      <c r="M562"/>
      <c r="N562"/>
    </row>
    <row r="563" spans="3:14" x14ac:dyDescent="0.25">
      <c r="C563"/>
      <c r="D563"/>
      <c r="E563"/>
      <c r="F563"/>
      <c r="G563"/>
      <c r="H563"/>
      <c r="I563"/>
      <c r="K563"/>
      <c r="L563"/>
      <c r="M563"/>
      <c r="N563"/>
    </row>
    <row r="564" spans="3:14" x14ac:dyDescent="0.25">
      <c r="C564"/>
      <c r="D564"/>
      <c r="E564"/>
      <c r="F564"/>
      <c r="G564"/>
      <c r="H564"/>
      <c r="I564"/>
      <c r="K564"/>
      <c r="L564"/>
      <c r="M564"/>
      <c r="N564"/>
    </row>
    <row r="565" spans="3:14" x14ac:dyDescent="0.25">
      <c r="C565"/>
      <c r="D565"/>
      <c r="E565"/>
      <c r="F565"/>
      <c r="G565"/>
      <c r="H565"/>
      <c r="I565"/>
      <c r="K565"/>
      <c r="L565"/>
      <c r="M565"/>
      <c r="N565"/>
    </row>
    <row r="566" spans="3:14" x14ac:dyDescent="0.25">
      <c r="C566"/>
      <c r="D566"/>
      <c r="E566"/>
      <c r="F566"/>
      <c r="G566"/>
      <c r="H566"/>
      <c r="I566"/>
      <c r="K566"/>
      <c r="L566"/>
      <c r="M566"/>
      <c r="N566"/>
    </row>
    <row r="567" spans="3:14" x14ac:dyDescent="0.25">
      <c r="C567"/>
      <c r="D567"/>
      <c r="E567"/>
      <c r="F567"/>
      <c r="G567"/>
      <c r="H567"/>
      <c r="I567"/>
      <c r="K567"/>
      <c r="L567"/>
      <c r="M567"/>
      <c r="N567"/>
    </row>
    <row r="568" spans="3:14" x14ac:dyDescent="0.25">
      <c r="C568"/>
      <c r="D568"/>
      <c r="E568"/>
      <c r="F568"/>
      <c r="G568"/>
      <c r="H568"/>
      <c r="I568"/>
      <c r="K568"/>
      <c r="L568"/>
      <c r="M568"/>
      <c r="N568"/>
    </row>
    <row r="569" spans="3:14" x14ac:dyDescent="0.25">
      <c r="C569"/>
      <c r="D569"/>
      <c r="E569"/>
      <c r="F569"/>
      <c r="G569"/>
      <c r="H569"/>
      <c r="I569"/>
      <c r="K569"/>
      <c r="L569"/>
      <c r="M569"/>
      <c r="N569"/>
    </row>
    <row r="570" spans="3:14" x14ac:dyDescent="0.25">
      <c r="C570"/>
      <c r="D570"/>
      <c r="E570"/>
      <c r="F570"/>
      <c r="G570"/>
      <c r="H570"/>
      <c r="I570"/>
      <c r="K570"/>
      <c r="L570"/>
      <c r="M570"/>
      <c r="N570"/>
    </row>
    <row r="571" spans="3:14" x14ac:dyDescent="0.25">
      <c r="C571"/>
      <c r="D571"/>
      <c r="E571"/>
      <c r="F571"/>
      <c r="G571"/>
      <c r="H571"/>
      <c r="I571"/>
      <c r="K571"/>
      <c r="L571"/>
      <c r="M571"/>
      <c r="N571"/>
    </row>
    <row r="572" spans="3:14" x14ac:dyDescent="0.25">
      <c r="C572"/>
      <c r="D572"/>
      <c r="E572"/>
      <c r="F572"/>
      <c r="G572"/>
      <c r="H572"/>
      <c r="I572"/>
      <c r="K572"/>
      <c r="L572"/>
      <c r="M572"/>
      <c r="N572"/>
    </row>
    <row r="573" spans="3:14" x14ac:dyDescent="0.25">
      <c r="C573"/>
      <c r="D573"/>
      <c r="E573"/>
      <c r="F573"/>
      <c r="G573"/>
      <c r="H573"/>
      <c r="I573"/>
      <c r="K573"/>
      <c r="L573"/>
      <c r="M573"/>
      <c r="N573"/>
    </row>
    <row r="574" spans="3:14" x14ac:dyDescent="0.25">
      <c r="C574"/>
      <c r="D574"/>
      <c r="E574"/>
      <c r="F574"/>
      <c r="G574"/>
      <c r="H574"/>
      <c r="I574"/>
      <c r="K574"/>
      <c r="L574"/>
      <c r="M574"/>
      <c r="N574"/>
    </row>
    <row r="575" spans="3:14" x14ac:dyDescent="0.25">
      <c r="C575"/>
      <c r="D575"/>
      <c r="E575"/>
      <c r="F575"/>
      <c r="G575"/>
      <c r="H575"/>
      <c r="I575"/>
      <c r="K575"/>
      <c r="L575"/>
      <c r="M575"/>
      <c r="N575"/>
    </row>
    <row r="576" spans="3:14" x14ac:dyDescent="0.25">
      <c r="C576"/>
      <c r="D576"/>
      <c r="E576"/>
      <c r="F576"/>
      <c r="G576"/>
      <c r="H576"/>
      <c r="I576"/>
      <c r="K576"/>
      <c r="L576"/>
      <c r="M576"/>
      <c r="N576"/>
    </row>
    <row r="577" spans="3:14" x14ac:dyDescent="0.25">
      <c r="C577"/>
      <c r="D577"/>
      <c r="E577"/>
      <c r="F577"/>
      <c r="G577"/>
      <c r="H577"/>
      <c r="I577"/>
      <c r="K577"/>
      <c r="L577"/>
      <c r="M577"/>
      <c r="N577"/>
    </row>
    <row r="578" spans="3:14" x14ac:dyDescent="0.25">
      <c r="C578"/>
      <c r="D578"/>
      <c r="E578"/>
      <c r="F578"/>
      <c r="G578"/>
      <c r="H578"/>
      <c r="I578"/>
      <c r="K578"/>
      <c r="L578"/>
      <c r="M578"/>
      <c r="N578"/>
    </row>
    <row r="579" spans="3:14" x14ac:dyDescent="0.25">
      <c r="C579"/>
      <c r="D579"/>
      <c r="E579"/>
      <c r="F579"/>
      <c r="G579"/>
      <c r="H579"/>
      <c r="I579"/>
      <c r="K579"/>
      <c r="L579"/>
      <c r="M579"/>
      <c r="N579"/>
    </row>
    <row r="580" spans="3:14" x14ac:dyDescent="0.25">
      <c r="C580"/>
      <c r="D580"/>
      <c r="E580"/>
      <c r="F580"/>
      <c r="G580"/>
      <c r="H580"/>
      <c r="I580"/>
      <c r="K580"/>
      <c r="L580"/>
      <c r="M580"/>
      <c r="N580"/>
    </row>
    <row r="581" spans="3:14" x14ac:dyDescent="0.25">
      <c r="C581"/>
      <c r="D581"/>
      <c r="E581"/>
      <c r="F581"/>
      <c r="G581"/>
      <c r="H581"/>
      <c r="I581"/>
      <c r="K581"/>
      <c r="L581"/>
      <c r="M581"/>
      <c r="N581"/>
    </row>
    <row r="582" spans="3:14" x14ac:dyDescent="0.25">
      <c r="C582"/>
      <c r="D582"/>
      <c r="E582"/>
      <c r="F582"/>
      <c r="G582"/>
      <c r="H582"/>
      <c r="I582"/>
      <c r="K582"/>
      <c r="L582"/>
      <c r="M582"/>
      <c r="N582"/>
    </row>
    <row r="583" spans="3:14" x14ac:dyDescent="0.25">
      <c r="C583"/>
      <c r="D583"/>
      <c r="E583"/>
      <c r="F583"/>
      <c r="G583"/>
      <c r="H583"/>
      <c r="I583"/>
      <c r="K583"/>
      <c r="L583"/>
      <c r="M583"/>
      <c r="N583"/>
    </row>
    <row r="584" spans="3:14" x14ac:dyDescent="0.25">
      <c r="C584"/>
      <c r="D584"/>
      <c r="E584"/>
      <c r="F584"/>
      <c r="G584"/>
      <c r="H584"/>
      <c r="I584"/>
      <c r="K584"/>
      <c r="L584"/>
      <c r="M584"/>
      <c r="N584"/>
    </row>
    <row r="585" spans="3:14" x14ac:dyDescent="0.25">
      <c r="C585"/>
      <c r="D585"/>
      <c r="E585"/>
      <c r="F585"/>
      <c r="G585"/>
      <c r="H585"/>
      <c r="I585"/>
      <c r="K585"/>
      <c r="L585"/>
      <c r="M585"/>
      <c r="N585"/>
    </row>
    <row r="586" spans="3:14" x14ac:dyDescent="0.25">
      <c r="C586"/>
      <c r="D586"/>
      <c r="E586"/>
      <c r="F586"/>
      <c r="G586"/>
      <c r="H586"/>
      <c r="I586"/>
      <c r="K586"/>
      <c r="L586"/>
      <c r="M586"/>
      <c r="N586"/>
    </row>
    <row r="587" spans="3:14" x14ac:dyDescent="0.25">
      <c r="C587"/>
      <c r="D587"/>
      <c r="E587"/>
      <c r="F587"/>
      <c r="G587"/>
      <c r="H587"/>
      <c r="I587"/>
      <c r="K587"/>
      <c r="L587"/>
      <c r="M587"/>
      <c r="N587"/>
    </row>
    <row r="588" spans="3:14" x14ac:dyDescent="0.25">
      <c r="C588"/>
      <c r="D588"/>
      <c r="E588"/>
      <c r="F588"/>
      <c r="G588"/>
      <c r="H588"/>
      <c r="I588"/>
      <c r="K588"/>
      <c r="L588"/>
      <c r="M588"/>
      <c r="N588"/>
    </row>
    <row r="589" spans="3:14" x14ac:dyDescent="0.25">
      <c r="C589"/>
      <c r="D589"/>
      <c r="E589"/>
      <c r="F589"/>
      <c r="G589"/>
      <c r="H589"/>
      <c r="I589"/>
      <c r="K589"/>
      <c r="L589"/>
      <c r="M589"/>
      <c r="N589"/>
    </row>
    <row r="590" spans="3:14" x14ac:dyDescent="0.25">
      <c r="C590"/>
      <c r="D590"/>
      <c r="E590"/>
      <c r="F590"/>
      <c r="G590"/>
      <c r="H590"/>
      <c r="I590"/>
      <c r="K590"/>
      <c r="L590"/>
      <c r="M590"/>
      <c r="N590"/>
    </row>
    <row r="591" spans="3:14" x14ac:dyDescent="0.25">
      <c r="C591"/>
      <c r="D591"/>
      <c r="E591"/>
      <c r="F591"/>
      <c r="G591"/>
      <c r="H591"/>
      <c r="I591"/>
      <c r="K591"/>
      <c r="L591"/>
      <c r="M591"/>
      <c r="N591"/>
    </row>
    <row r="592" spans="3:14" x14ac:dyDescent="0.25">
      <c r="C592"/>
      <c r="D592"/>
      <c r="E592"/>
      <c r="F592"/>
      <c r="G592"/>
      <c r="H592"/>
      <c r="I592"/>
      <c r="K592"/>
      <c r="L592"/>
      <c r="M592"/>
      <c r="N592"/>
    </row>
    <row r="593" spans="3:14" x14ac:dyDescent="0.25">
      <c r="C593"/>
      <c r="D593"/>
      <c r="E593"/>
      <c r="F593"/>
      <c r="G593"/>
      <c r="H593"/>
      <c r="I593"/>
      <c r="K593"/>
      <c r="L593"/>
      <c r="M593"/>
      <c r="N593"/>
    </row>
    <row r="594" spans="3:14" x14ac:dyDescent="0.25">
      <c r="C594"/>
      <c r="D594"/>
      <c r="E594"/>
      <c r="F594"/>
      <c r="G594"/>
      <c r="H594"/>
      <c r="I594"/>
      <c r="K594"/>
      <c r="L594"/>
      <c r="M594"/>
      <c r="N594"/>
    </row>
    <row r="595" spans="3:14" x14ac:dyDescent="0.25">
      <c r="C595"/>
      <c r="D595"/>
      <c r="E595"/>
      <c r="F595"/>
      <c r="G595"/>
      <c r="H595"/>
      <c r="I595"/>
      <c r="K595"/>
      <c r="L595"/>
      <c r="M595"/>
      <c r="N595"/>
    </row>
    <row r="596" spans="3:14" x14ac:dyDescent="0.25">
      <c r="C596"/>
      <c r="D596"/>
      <c r="E596"/>
      <c r="F596"/>
      <c r="G596"/>
      <c r="H596"/>
      <c r="I596"/>
      <c r="K596"/>
      <c r="L596"/>
      <c r="M596"/>
      <c r="N596"/>
    </row>
    <row r="597" spans="3:14" x14ac:dyDescent="0.25">
      <c r="C597"/>
      <c r="D597"/>
      <c r="E597"/>
      <c r="F597"/>
      <c r="G597"/>
      <c r="H597"/>
      <c r="I597"/>
      <c r="K597"/>
      <c r="L597"/>
      <c r="M597"/>
      <c r="N597"/>
    </row>
    <row r="598" spans="3:14" x14ac:dyDescent="0.25">
      <c r="C598"/>
      <c r="D598"/>
      <c r="E598"/>
      <c r="F598"/>
      <c r="G598"/>
      <c r="H598"/>
      <c r="I598"/>
      <c r="K598"/>
      <c r="L598"/>
      <c r="M598"/>
      <c r="N598"/>
    </row>
    <row r="599" spans="3:14" x14ac:dyDescent="0.25">
      <c r="C599"/>
      <c r="D599"/>
      <c r="E599"/>
      <c r="F599"/>
      <c r="G599"/>
      <c r="H599"/>
      <c r="I599"/>
      <c r="K599"/>
      <c r="L599"/>
      <c r="M599"/>
      <c r="N599"/>
    </row>
    <row r="600" spans="3:14" x14ac:dyDescent="0.25">
      <c r="C600"/>
      <c r="D600"/>
      <c r="E600"/>
      <c r="F600"/>
      <c r="G600"/>
      <c r="H600"/>
      <c r="I600"/>
      <c r="K600"/>
      <c r="L600"/>
      <c r="M600"/>
      <c r="N600"/>
    </row>
    <row r="601" spans="3:14" x14ac:dyDescent="0.25">
      <c r="C601"/>
      <c r="D601"/>
      <c r="E601"/>
      <c r="F601"/>
      <c r="G601"/>
      <c r="H601"/>
      <c r="I601"/>
      <c r="K601"/>
      <c r="L601"/>
      <c r="M601"/>
      <c r="N601"/>
    </row>
    <row r="602" spans="3:14" x14ac:dyDescent="0.25">
      <c r="C602"/>
      <c r="D602"/>
      <c r="E602"/>
      <c r="F602"/>
      <c r="G602"/>
      <c r="H602"/>
      <c r="I602"/>
      <c r="K602"/>
      <c r="L602"/>
      <c r="M602"/>
      <c r="N602"/>
    </row>
    <row r="603" spans="3:14" x14ac:dyDescent="0.25">
      <c r="C603"/>
      <c r="D603"/>
      <c r="E603"/>
      <c r="F603"/>
      <c r="G603"/>
      <c r="H603"/>
      <c r="I603"/>
      <c r="K603"/>
      <c r="L603"/>
      <c r="M603"/>
      <c r="N603"/>
    </row>
    <row r="604" spans="3:14" x14ac:dyDescent="0.25">
      <c r="C604"/>
      <c r="D604"/>
      <c r="E604"/>
      <c r="F604"/>
      <c r="G604"/>
      <c r="H604"/>
      <c r="I604"/>
      <c r="K604"/>
      <c r="L604"/>
      <c r="M604"/>
      <c r="N604"/>
    </row>
    <row r="605" spans="3:14" x14ac:dyDescent="0.25">
      <c r="C605"/>
      <c r="D605"/>
      <c r="E605"/>
      <c r="F605"/>
      <c r="G605"/>
      <c r="H605"/>
      <c r="I605"/>
      <c r="K605"/>
      <c r="L605"/>
      <c r="M605"/>
      <c r="N605"/>
    </row>
    <row r="606" spans="3:14" x14ac:dyDescent="0.25">
      <c r="C606"/>
      <c r="D606"/>
      <c r="E606"/>
      <c r="F606"/>
      <c r="G606"/>
      <c r="H606"/>
      <c r="I606"/>
      <c r="K606"/>
      <c r="L606"/>
      <c r="M606"/>
      <c r="N606"/>
    </row>
    <row r="607" spans="3:14" x14ac:dyDescent="0.25">
      <c r="C607"/>
      <c r="D607"/>
      <c r="E607"/>
      <c r="F607"/>
      <c r="G607"/>
      <c r="H607"/>
      <c r="I607"/>
      <c r="K607"/>
      <c r="L607"/>
      <c r="M607"/>
      <c r="N607"/>
    </row>
    <row r="608" spans="3:14" x14ac:dyDescent="0.25">
      <c r="C608"/>
      <c r="D608"/>
      <c r="E608"/>
      <c r="F608"/>
      <c r="G608"/>
      <c r="H608"/>
      <c r="I608"/>
      <c r="K608"/>
      <c r="L608"/>
      <c r="M608"/>
      <c r="N608"/>
    </row>
    <row r="609" spans="3:14" x14ac:dyDescent="0.25">
      <c r="C609"/>
      <c r="D609"/>
      <c r="E609"/>
      <c r="F609"/>
      <c r="G609"/>
      <c r="H609"/>
      <c r="I609"/>
      <c r="K609"/>
      <c r="L609"/>
      <c r="M609"/>
      <c r="N609"/>
    </row>
    <row r="610" spans="3:14" x14ac:dyDescent="0.25">
      <c r="C610"/>
      <c r="D610"/>
      <c r="E610"/>
      <c r="F610"/>
      <c r="G610"/>
      <c r="H610"/>
      <c r="I610"/>
      <c r="K610"/>
      <c r="L610"/>
      <c r="M610"/>
      <c r="N610"/>
    </row>
    <row r="611" spans="3:14" x14ac:dyDescent="0.25">
      <c r="C611"/>
      <c r="D611"/>
      <c r="E611"/>
      <c r="F611"/>
      <c r="G611"/>
      <c r="H611"/>
      <c r="I611"/>
      <c r="K611"/>
      <c r="L611"/>
      <c r="M611"/>
      <c r="N611"/>
    </row>
    <row r="612" spans="3:14" x14ac:dyDescent="0.25">
      <c r="C612"/>
      <c r="D612"/>
      <c r="E612"/>
      <c r="F612"/>
      <c r="G612"/>
      <c r="H612"/>
      <c r="I612"/>
      <c r="K612"/>
      <c r="L612"/>
      <c r="M612"/>
      <c r="N612"/>
    </row>
    <row r="613" spans="3:14" x14ac:dyDescent="0.25">
      <c r="C613"/>
      <c r="D613"/>
      <c r="E613"/>
      <c r="F613"/>
      <c r="G613"/>
      <c r="H613"/>
      <c r="I613"/>
      <c r="K613"/>
      <c r="L613"/>
      <c r="M613"/>
      <c r="N613"/>
    </row>
    <row r="614" spans="3:14" x14ac:dyDescent="0.25">
      <c r="C614"/>
      <c r="D614"/>
      <c r="E614"/>
      <c r="F614"/>
      <c r="G614"/>
      <c r="H614"/>
      <c r="I614"/>
      <c r="K614"/>
      <c r="L614"/>
      <c r="M614"/>
      <c r="N614"/>
    </row>
    <row r="615" spans="3:14" x14ac:dyDescent="0.25">
      <c r="C615"/>
      <c r="D615"/>
      <c r="E615"/>
      <c r="F615"/>
      <c r="G615"/>
      <c r="H615"/>
      <c r="I615"/>
      <c r="K615"/>
      <c r="L615"/>
      <c r="M615"/>
      <c r="N615"/>
    </row>
    <row r="616" spans="3:14" x14ac:dyDescent="0.25">
      <c r="C616"/>
      <c r="D616"/>
      <c r="E616"/>
      <c r="F616"/>
      <c r="G616"/>
      <c r="H616"/>
      <c r="I616"/>
      <c r="K616"/>
      <c r="L616"/>
      <c r="M616"/>
      <c r="N616"/>
    </row>
    <row r="617" spans="3:14" x14ac:dyDescent="0.25">
      <c r="C617"/>
      <c r="D617"/>
      <c r="E617"/>
      <c r="F617"/>
      <c r="G617"/>
      <c r="H617"/>
      <c r="I617"/>
      <c r="K617"/>
      <c r="L617"/>
      <c r="M617"/>
      <c r="N617"/>
    </row>
    <row r="618" spans="3:14" x14ac:dyDescent="0.25">
      <c r="C618"/>
      <c r="D618"/>
      <c r="E618"/>
      <c r="F618"/>
      <c r="G618"/>
      <c r="H618"/>
      <c r="I618"/>
      <c r="K618"/>
      <c r="L618"/>
      <c r="M618"/>
      <c r="N618"/>
    </row>
    <row r="619" spans="3:14" x14ac:dyDescent="0.25">
      <c r="C619"/>
      <c r="D619"/>
      <c r="E619"/>
      <c r="F619"/>
      <c r="G619"/>
      <c r="H619"/>
      <c r="I619"/>
      <c r="K619"/>
      <c r="L619"/>
      <c r="M619"/>
      <c r="N619"/>
    </row>
    <row r="620" spans="3:14" x14ac:dyDescent="0.25">
      <c r="C620"/>
      <c r="D620"/>
      <c r="E620"/>
      <c r="F620"/>
      <c r="G620"/>
      <c r="H620"/>
      <c r="I620"/>
      <c r="K620"/>
      <c r="L620"/>
      <c r="M620"/>
      <c r="N620"/>
    </row>
    <row r="621" spans="3:14" x14ac:dyDescent="0.25">
      <c r="C621"/>
      <c r="D621"/>
      <c r="E621"/>
      <c r="F621"/>
      <c r="G621"/>
      <c r="H621"/>
      <c r="I621"/>
      <c r="K621"/>
      <c r="L621"/>
      <c r="M621"/>
      <c r="N621"/>
    </row>
    <row r="622" spans="3:14" x14ac:dyDescent="0.25">
      <c r="C622"/>
      <c r="D622"/>
      <c r="E622"/>
      <c r="F622"/>
      <c r="G622"/>
      <c r="H622"/>
      <c r="I622"/>
      <c r="K622"/>
      <c r="L622"/>
      <c r="M622"/>
      <c r="N622"/>
    </row>
    <row r="623" spans="3:14" x14ac:dyDescent="0.25">
      <c r="C623"/>
      <c r="D623"/>
      <c r="E623"/>
      <c r="F623"/>
      <c r="G623"/>
      <c r="H623"/>
      <c r="I623"/>
      <c r="K623"/>
      <c r="L623"/>
      <c r="M623"/>
      <c r="N623"/>
    </row>
    <row r="624" spans="3:14" x14ac:dyDescent="0.25">
      <c r="C624"/>
      <c r="D624"/>
      <c r="E624"/>
      <c r="F624"/>
      <c r="G624"/>
      <c r="H624"/>
      <c r="I624"/>
      <c r="K624"/>
      <c r="L624"/>
      <c r="M624"/>
      <c r="N624"/>
    </row>
    <row r="625" spans="3:14" x14ac:dyDescent="0.25">
      <c r="C625"/>
      <c r="D625"/>
      <c r="E625"/>
      <c r="F625"/>
      <c r="G625"/>
      <c r="H625"/>
      <c r="I625"/>
      <c r="K625"/>
      <c r="L625"/>
      <c r="M625"/>
      <c r="N625"/>
    </row>
    <row r="626" spans="3:14" x14ac:dyDescent="0.25">
      <c r="C626"/>
      <c r="D626"/>
      <c r="E626"/>
      <c r="F626"/>
      <c r="G626"/>
      <c r="H626"/>
      <c r="I626"/>
      <c r="K626"/>
      <c r="L626"/>
      <c r="M626"/>
      <c r="N626"/>
    </row>
    <row r="627" spans="3:14" x14ac:dyDescent="0.25">
      <c r="C627"/>
      <c r="D627"/>
      <c r="E627"/>
      <c r="F627"/>
      <c r="G627"/>
      <c r="H627"/>
      <c r="I627"/>
      <c r="K627"/>
      <c r="L627"/>
      <c r="M627"/>
      <c r="N627"/>
    </row>
    <row r="628" spans="3:14" x14ac:dyDescent="0.25">
      <c r="C628"/>
      <c r="D628"/>
      <c r="E628"/>
      <c r="F628"/>
      <c r="G628"/>
      <c r="H628"/>
      <c r="I628"/>
      <c r="K628"/>
      <c r="L628"/>
      <c r="M628"/>
      <c r="N628"/>
    </row>
    <row r="629" spans="3:14" x14ac:dyDescent="0.25">
      <c r="C629"/>
      <c r="D629"/>
      <c r="E629"/>
      <c r="F629"/>
      <c r="G629"/>
      <c r="H629"/>
      <c r="I629"/>
      <c r="K629"/>
      <c r="L629"/>
      <c r="M629"/>
      <c r="N629"/>
    </row>
    <row r="630" spans="3:14" x14ac:dyDescent="0.25">
      <c r="C630"/>
      <c r="D630"/>
      <c r="E630"/>
      <c r="F630"/>
      <c r="G630"/>
      <c r="H630"/>
      <c r="I630"/>
      <c r="K630"/>
      <c r="L630"/>
      <c r="M630"/>
      <c r="N630"/>
    </row>
    <row r="631" spans="3:14" x14ac:dyDescent="0.25">
      <c r="C631"/>
      <c r="D631"/>
      <c r="E631"/>
      <c r="F631"/>
      <c r="G631"/>
      <c r="H631"/>
      <c r="I631"/>
      <c r="K631"/>
      <c r="L631"/>
      <c r="M631"/>
      <c r="N631"/>
    </row>
    <row r="632" spans="3:14" x14ac:dyDescent="0.25">
      <c r="C632"/>
      <c r="D632"/>
      <c r="E632"/>
      <c r="F632"/>
      <c r="G632"/>
      <c r="H632"/>
      <c r="I632"/>
      <c r="K632"/>
      <c r="L632"/>
      <c r="M632"/>
      <c r="N632"/>
    </row>
    <row r="633" spans="3:14" x14ac:dyDescent="0.25">
      <c r="C633"/>
      <c r="D633"/>
      <c r="E633"/>
      <c r="F633"/>
      <c r="G633"/>
      <c r="H633"/>
      <c r="I633"/>
      <c r="K633"/>
      <c r="L633"/>
      <c r="M633"/>
      <c r="N633"/>
    </row>
    <row r="634" spans="3:14" x14ac:dyDescent="0.25">
      <c r="C634"/>
      <c r="D634"/>
      <c r="E634"/>
      <c r="F634"/>
      <c r="G634"/>
      <c r="H634"/>
      <c r="I634"/>
      <c r="K634"/>
      <c r="L634"/>
      <c r="M634"/>
      <c r="N634"/>
    </row>
    <row r="635" spans="3:14" x14ac:dyDescent="0.25">
      <c r="C635"/>
      <c r="D635"/>
      <c r="E635"/>
      <c r="F635"/>
      <c r="G635"/>
      <c r="H635"/>
      <c r="I635"/>
      <c r="K635"/>
      <c r="L635"/>
      <c r="M635"/>
      <c r="N635"/>
    </row>
    <row r="636" spans="3:14" x14ac:dyDescent="0.25">
      <c r="C636"/>
      <c r="D636"/>
      <c r="E636"/>
      <c r="F636"/>
      <c r="G636"/>
      <c r="H636"/>
      <c r="I636"/>
      <c r="K636"/>
      <c r="L636"/>
      <c r="M636"/>
      <c r="N636"/>
    </row>
    <row r="637" spans="3:14" x14ac:dyDescent="0.25">
      <c r="C637"/>
      <c r="D637"/>
      <c r="E637"/>
      <c r="F637"/>
      <c r="G637"/>
      <c r="H637"/>
      <c r="I637"/>
      <c r="K637"/>
      <c r="L637"/>
      <c r="M637"/>
      <c r="N637"/>
    </row>
    <row r="638" spans="3:14" x14ac:dyDescent="0.25">
      <c r="C638"/>
      <c r="D638"/>
      <c r="E638"/>
      <c r="F638"/>
      <c r="G638"/>
      <c r="H638"/>
      <c r="I638"/>
      <c r="K638"/>
      <c r="L638"/>
      <c r="M638"/>
      <c r="N638"/>
    </row>
    <row r="639" spans="3:14" x14ac:dyDescent="0.25">
      <c r="C639"/>
      <c r="D639"/>
      <c r="E639"/>
      <c r="F639"/>
      <c r="G639"/>
      <c r="H639"/>
      <c r="I639"/>
      <c r="K639"/>
      <c r="L639"/>
      <c r="M639"/>
      <c r="N639"/>
    </row>
    <row r="640" spans="3:14" x14ac:dyDescent="0.25">
      <c r="C640"/>
      <c r="D640"/>
      <c r="E640"/>
      <c r="F640"/>
      <c r="G640"/>
      <c r="H640"/>
      <c r="I640"/>
      <c r="K640"/>
      <c r="L640"/>
      <c r="M640"/>
      <c r="N640"/>
    </row>
    <row r="641" spans="3:14" x14ac:dyDescent="0.25">
      <c r="C641"/>
      <c r="D641"/>
      <c r="E641"/>
      <c r="F641"/>
      <c r="G641"/>
      <c r="H641"/>
      <c r="I641"/>
      <c r="K641"/>
      <c r="L641"/>
      <c r="M641"/>
      <c r="N641"/>
    </row>
    <row r="642" spans="3:14" x14ac:dyDescent="0.25">
      <c r="C642"/>
      <c r="D642"/>
      <c r="E642"/>
      <c r="F642"/>
      <c r="G642"/>
      <c r="H642"/>
      <c r="I642"/>
      <c r="K642"/>
      <c r="L642"/>
      <c r="M642"/>
      <c r="N642"/>
    </row>
    <row r="643" spans="3:14" x14ac:dyDescent="0.25">
      <c r="C643"/>
      <c r="D643"/>
      <c r="E643"/>
      <c r="F643"/>
      <c r="G643"/>
      <c r="H643"/>
      <c r="I643"/>
      <c r="K643"/>
      <c r="L643"/>
      <c r="M643"/>
      <c r="N643"/>
    </row>
    <row r="644" spans="3:14" x14ac:dyDescent="0.25">
      <c r="C644"/>
      <c r="D644"/>
      <c r="E644"/>
      <c r="F644"/>
      <c r="G644"/>
      <c r="H644"/>
      <c r="I644"/>
      <c r="K644"/>
      <c r="L644"/>
      <c r="M644"/>
      <c r="N644"/>
    </row>
    <row r="645" spans="3:14" x14ac:dyDescent="0.25">
      <c r="C645"/>
      <c r="D645"/>
      <c r="E645"/>
      <c r="F645"/>
      <c r="G645"/>
      <c r="H645"/>
      <c r="I645"/>
      <c r="K645"/>
      <c r="L645"/>
      <c r="M645"/>
      <c r="N645"/>
    </row>
    <row r="646" spans="3:14" x14ac:dyDescent="0.25">
      <c r="C646"/>
      <c r="D646"/>
      <c r="E646"/>
      <c r="F646"/>
      <c r="G646"/>
      <c r="H646"/>
      <c r="I646"/>
      <c r="K646"/>
      <c r="L646"/>
      <c r="M646"/>
      <c r="N646"/>
    </row>
    <row r="647" spans="3:14" x14ac:dyDescent="0.25">
      <c r="C647"/>
      <c r="D647"/>
      <c r="E647"/>
      <c r="F647"/>
      <c r="G647"/>
      <c r="H647"/>
      <c r="I647"/>
      <c r="K647"/>
      <c r="L647"/>
      <c r="M647"/>
      <c r="N647"/>
    </row>
    <row r="648" spans="3:14" x14ac:dyDescent="0.25">
      <c r="C648"/>
      <c r="D648"/>
      <c r="E648"/>
      <c r="F648"/>
      <c r="G648"/>
      <c r="H648"/>
      <c r="I648"/>
      <c r="K648"/>
      <c r="L648"/>
      <c r="M648"/>
      <c r="N648"/>
    </row>
    <row r="649" spans="3:14" x14ac:dyDescent="0.25">
      <c r="C649"/>
      <c r="D649"/>
      <c r="E649"/>
      <c r="F649"/>
      <c r="G649"/>
      <c r="H649"/>
      <c r="I649"/>
      <c r="K649"/>
      <c r="L649"/>
      <c r="M649"/>
      <c r="N649"/>
    </row>
    <row r="650" spans="3:14" x14ac:dyDescent="0.25">
      <c r="C650"/>
      <c r="D650"/>
      <c r="E650"/>
      <c r="F650"/>
      <c r="G650"/>
      <c r="H650"/>
      <c r="I650"/>
      <c r="K650"/>
      <c r="L650"/>
      <c r="M650"/>
      <c r="N650"/>
    </row>
    <row r="651" spans="3:14" x14ac:dyDescent="0.25">
      <c r="C651"/>
      <c r="D651"/>
      <c r="E651"/>
      <c r="F651"/>
      <c r="G651"/>
      <c r="H651"/>
      <c r="I651"/>
      <c r="K651"/>
      <c r="L651"/>
      <c r="M651"/>
      <c r="N651"/>
    </row>
    <row r="652" spans="3:14" x14ac:dyDescent="0.25">
      <c r="C652"/>
      <c r="D652"/>
      <c r="E652"/>
      <c r="F652"/>
      <c r="G652"/>
      <c r="H652"/>
      <c r="I652"/>
      <c r="K652"/>
      <c r="L652"/>
      <c r="M652"/>
      <c r="N652"/>
    </row>
    <row r="653" spans="3:14" x14ac:dyDescent="0.25">
      <c r="C653"/>
      <c r="D653"/>
      <c r="E653"/>
      <c r="F653"/>
      <c r="G653"/>
      <c r="H653"/>
      <c r="I653"/>
      <c r="K653"/>
      <c r="L653"/>
      <c r="M653"/>
      <c r="N653"/>
    </row>
    <row r="654" spans="3:14" x14ac:dyDescent="0.25">
      <c r="C654"/>
      <c r="D654"/>
      <c r="E654"/>
      <c r="F654"/>
      <c r="G654"/>
      <c r="H654"/>
      <c r="I654"/>
      <c r="K654"/>
      <c r="L654"/>
      <c r="M654"/>
      <c r="N654"/>
    </row>
    <row r="655" spans="3:14" x14ac:dyDescent="0.25">
      <c r="C655"/>
      <c r="D655"/>
      <c r="E655"/>
      <c r="F655"/>
      <c r="G655"/>
      <c r="H655"/>
      <c r="I655"/>
      <c r="K655"/>
      <c r="L655"/>
      <c r="M655"/>
      <c r="N655"/>
    </row>
    <row r="656" spans="3:14" x14ac:dyDescent="0.25">
      <c r="C656"/>
      <c r="D656"/>
      <c r="E656"/>
      <c r="F656"/>
      <c r="G656"/>
      <c r="H656"/>
      <c r="I656"/>
      <c r="K656"/>
      <c r="L656"/>
      <c r="M656"/>
      <c r="N656"/>
    </row>
    <row r="657" spans="3:14" x14ac:dyDescent="0.25">
      <c r="C657"/>
      <c r="D657"/>
      <c r="E657"/>
      <c r="F657"/>
      <c r="G657"/>
      <c r="H657"/>
      <c r="I657"/>
      <c r="K657"/>
      <c r="L657"/>
      <c r="M657"/>
      <c r="N657"/>
    </row>
    <row r="658" spans="3:14" x14ac:dyDescent="0.25">
      <c r="C658"/>
      <c r="D658"/>
      <c r="E658"/>
      <c r="F658"/>
      <c r="G658"/>
      <c r="H658"/>
      <c r="I658"/>
      <c r="K658"/>
      <c r="L658"/>
      <c r="M658"/>
      <c r="N658"/>
    </row>
    <row r="659" spans="3:14" x14ac:dyDescent="0.25">
      <c r="C659"/>
      <c r="D659"/>
      <c r="E659"/>
      <c r="F659"/>
      <c r="G659"/>
      <c r="H659"/>
      <c r="I659"/>
      <c r="K659"/>
      <c r="L659"/>
      <c r="M659"/>
      <c r="N659"/>
    </row>
    <row r="660" spans="3:14" x14ac:dyDescent="0.25">
      <c r="C660"/>
      <c r="D660"/>
      <c r="E660"/>
      <c r="F660"/>
      <c r="G660"/>
      <c r="H660"/>
      <c r="I660"/>
      <c r="K660"/>
      <c r="L660"/>
      <c r="M660"/>
      <c r="N660"/>
    </row>
    <row r="661" spans="3:14" x14ac:dyDescent="0.25">
      <c r="C661"/>
      <c r="D661"/>
      <c r="E661"/>
      <c r="F661"/>
      <c r="G661"/>
      <c r="H661"/>
      <c r="I661"/>
      <c r="K661"/>
      <c r="L661"/>
      <c r="M661"/>
      <c r="N661"/>
    </row>
    <row r="662" spans="3:14" x14ac:dyDescent="0.25">
      <c r="C662"/>
      <c r="D662"/>
      <c r="E662"/>
      <c r="F662"/>
      <c r="G662"/>
      <c r="H662"/>
      <c r="I662"/>
      <c r="K662"/>
      <c r="L662"/>
      <c r="M662"/>
      <c r="N662"/>
    </row>
    <row r="663" spans="3:14" x14ac:dyDescent="0.25">
      <c r="C663"/>
      <c r="D663"/>
      <c r="E663"/>
      <c r="F663"/>
      <c r="G663"/>
      <c r="H663"/>
      <c r="I663"/>
      <c r="K663"/>
      <c r="L663"/>
      <c r="M663"/>
      <c r="N663"/>
    </row>
    <row r="664" spans="3:14" x14ac:dyDescent="0.25">
      <c r="C664"/>
      <c r="D664"/>
      <c r="E664"/>
      <c r="F664"/>
      <c r="G664"/>
      <c r="H664"/>
      <c r="I664"/>
      <c r="K664"/>
      <c r="L664"/>
      <c r="M664"/>
      <c r="N664"/>
    </row>
    <row r="665" spans="3:14" x14ac:dyDescent="0.25">
      <c r="C665"/>
      <c r="D665"/>
      <c r="E665"/>
      <c r="F665"/>
      <c r="G665"/>
      <c r="H665"/>
      <c r="I665"/>
      <c r="K665"/>
      <c r="L665"/>
      <c r="M665"/>
      <c r="N665"/>
    </row>
    <row r="666" spans="3:14" x14ac:dyDescent="0.25">
      <c r="C666"/>
      <c r="D666"/>
      <c r="E666"/>
      <c r="F666"/>
      <c r="G666"/>
      <c r="H666"/>
      <c r="I666"/>
      <c r="K666"/>
      <c r="L666"/>
      <c r="M666"/>
      <c r="N666"/>
    </row>
    <row r="667" spans="3:14" x14ac:dyDescent="0.25">
      <c r="C667"/>
      <c r="D667"/>
      <c r="E667"/>
      <c r="F667"/>
      <c r="G667"/>
      <c r="H667"/>
      <c r="I667"/>
      <c r="K667"/>
      <c r="L667"/>
      <c r="M667"/>
      <c r="N667"/>
    </row>
    <row r="668" spans="3:14" x14ac:dyDescent="0.25">
      <c r="C668"/>
      <c r="D668"/>
      <c r="E668"/>
      <c r="F668"/>
      <c r="G668"/>
      <c r="H668"/>
      <c r="I668"/>
      <c r="K668"/>
      <c r="L668"/>
      <c r="M668"/>
      <c r="N668"/>
    </row>
    <row r="669" spans="3:14" x14ac:dyDescent="0.25">
      <c r="C669"/>
      <c r="D669"/>
      <c r="E669"/>
      <c r="F669"/>
      <c r="G669"/>
      <c r="H669"/>
      <c r="I669"/>
      <c r="K669"/>
      <c r="L669"/>
      <c r="M669"/>
      <c r="N669"/>
    </row>
    <row r="670" spans="3:14" x14ac:dyDescent="0.25">
      <c r="C670"/>
      <c r="D670"/>
      <c r="E670"/>
      <c r="F670"/>
      <c r="G670"/>
      <c r="H670"/>
      <c r="I670"/>
      <c r="K670"/>
      <c r="L670"/>
      <c r="M670"/>
      <c r="N670"/>
    </row>
    <row r="671" spans="3:14" x14ac:dyDescent="0.25">
      <c r="C671"/>
      <c r="D671"/>
      <c r="E671"/>
      <c r="F671"/>
      <c r="G671"/>
      <c r="H671"/>
      <c r="I671"/>
      <c r="K671"/>
      <c r="L671"/>
      <c r="M671"/>
      <c r="N671"/>
    </row>
    <row r="672" spans="3:14" x14ac:dyDescent="0.25">
      <c r="C672"/>
      <c r="D672"/>
      <c r="E672"/>
      <c r="F672"/>
      <c r="G672"/>
      <c r="H672"/>
      <c r="I672"/>
      <c r="K672"/>
      <c r="L672"/>
      <c r="M672"/>
      <c r="N672"/>
    </row>
    <row r="673" spans="3:14" x14ac:dyDescent="0.25">
      <c r="C673"/>
      <c r="D673"/>
      <c r="E673"/>
      <c r="F673"/>
      <c r="G673"/>
      <c r="H673"/>
      <c r="I673"/>
      <c r="K673"/>
      <c r="L673"/>
      <c r="M673"/>
      <c r="N673"/>
    </row>
    <row r="674" spans="3:14" x14ac:dyDescent="0.25">
      <c r="C674"/>
      <c r="D674"/>
      <c r="E674"/>
      <c r="F674"/>
      <c r="G674"/>
      <c r="H674"/>
      <c r="I674"/>
      <c r="K674"/>
      <c r="L674"/>
      <c r="M674"/>
      <c r="N674"/>
    </row>
    <row r="675" spans="3:14" x14ac:dyDescent="0.25">
      <c r="C675"/>
      <c r="D675"/>
      <c r="E675"/>
      <c r="F675"/>
      <c r="G675"/>
      <c r="H675"/>
      <c r="I675"/>
      <c r="K675"/>
      <c r="L675"/>
      <c r="M675"/>
      <c r="N675"/>
    </row>
    <row r="676" spans="3:14" x14ac:dyDescent="0.25">
      <c r="C676"/>
      <c r="D676"/>
      <c r="E676"/>
      <c r="F676"/>
      <c r="G676"/>
      <c r="H676"/>
      <c r="I676"/>
      <c r="K676"/>
      <c r="L676"/>
      <c r="M676"/>
      <c r="N676"/>
    </row>
    <row r="677" spans="3:14" x14ac:dyDescent="0.25">
      <c r="C677"/>
      <c r="D677"/>
      <c r="E677"/>
      <c r="F677"/>
      <c r="G677"/>
      <c r="H677"/>
      <c r="I677"/>
      <c r="K677"/>
      <c r="L677"/>
      <c r="M677"/>
      <c r="N677"/>
    </row>
    <row r="678" spans="3:14" x14ac:dyDescent="0.25">
      <c r="C678"/>
      <c r="D678"/>
      <c r="E678"/>
      <c r="F678"/>
      <c r="G678"/>
      <c r="H678"/>
      <c r="I678"/>
      <c r="K678"/>
      <c r="L678"/>
      <c r="M678"/>
      <c r="N678"/>
    </row>
    <row r="679" spans="3:14" x14ac:dyDescent="0.25">
      <c r="C679"/>
      <c r="D679"/>
      <c r="E679"/>
      <c r="F679"/>
      <c r="G679"/>
      <c r="H679"/>
      <c r="I679"/>
      <c r="K679"/>
      <c r="L679"/>
      <c r="M679"/>
      <c r="N679"/>
    </row>
    <row r="680" spans="3:14" x14ac:dyDescent="0.25">
      <c r="C680"/>
      <c r="D680"/>
      <c r="E680"/>
      <c r="F680"/>
      <c r="G680"/>
      <c r="H680"/>
      <c r="I680"/>
      <c r="K680"/>
      <c r="L680"/>
      <c r="M680"/>
      <c r="N680"/>
    </row>
    <row r="681" spans="3:14" x14ac:dyDescent="0.25">
      <c r="C681"/>
      <c r="D681"/>
      <c r="E681"/>
      <c r="F681"/>
      <c r="G681"/>
      <c r="H681"/>
      <c r="I681"/>
      <c r="K681"/>
      <c r="L681"/>
      <c r="M681"/>
      <c r="N681"/>
    </row>
    <row r="682" spans="3:14" x14ac:dyDescent="0.25">
      <c r="C682"/>
      <c r="D682"/>
      <c r="E682"/>
      <c r="F682"/>
      <c r="G682"/>
      <c r="H682"/>
      <c r="I682"/>
      <c r="K682"/>
      <c r="L682"/>
      <c r="M682"/>
      <c r="N682"/>
    </row>
    <row r="683" spans="3:14" x14ac:dyDescent="0.25">
      <c r="C683"/>
      <c r="D683"/>
      <c r="E683"/>
      <c r="F683"/>
      <c r="G683"/>
      <c r="H683"/>
      <c r="I683"/>
      <c r="K683"/>
      <c r="L683"/>
      <c r="M683"/>
      <c r="N683"/>
    </row>
    <row r="684" spans="3:14" x14ac:dyDescent="0.25">
      <c r="C684"/>
      <c r="D684"/>
      <c r="E684"/>
      <c r="F684"/>
      <c r="G684"/>
      <c r="H684"/>
      <c r="I684"/>
      <c r="K684"/>
      <c r="L684"/>
      <c r="M684"/>
      <c r="N684"/>
    </row>
    <row r="685" spans="3:14" x14ac:dyDescent="0.25">
      <c r="C685"/>
      <c r="D685"/>
      <c r="E685"/>
      <c r="F685"/>
      <c r="G685"/>
      <c r="H685"/>
      <c r="I685"/>
      <c r="K685"/>
      <c r="L685"/>
      <c r="M685"/>
      <c r="N685"/>
    </row>
    <row r="686" spans="3:14" x14ac:dyDescent="0.25">
      <c r="C686"/>
      <c r="D686"/>
      <c r="E686"/>
      <c r="F686"/>
      <c r="G686"/>
      <c r="H686"/>
      <c r="I686"/>
      <c r="K686"/>
      <c r="L686"/>
      <c r="M686"/>
      <c r="N686"/>
    </row>
    <row r="687" spans="3:14" x14ac:dyDescent="0.25">
      <c r="C687"/>
      <c r="D687"/>
      <c r="E687"/>
      <c r="F687"/>
      <c r="G687"/>
      <c r="H687"/>
      <c r="I687"/>
      <c r="K687"/>
      <c r="L687"/>
      <c r="M687"/>
      <c r="N687"/>
    </row>
    <row r="688" spans="3:14" x14ac:dyDescent="0.25">
      <c r="C688"/>
      <c r="D688"/>
      <c r="E688"/>
      <c r="F688"/>
      <c r="G688"/>
      <c r="H688"/>
      <c r="I688"/>
      <c r="K688"/>
      <c r="L688"/>
      <c r="M688"/>
      <c r="N688"/>
    </row>
    <row r="689" spans="3:14" x14ac:dyDescent="0.25">
      <c r="C689"/>
      <c r="D689"/>
      <c r="E689"/>
      <c r="F689"/>
      <c r="G689"/>
      <c r="H689"/>
      <c r="I689"/>
      <c r="K689"/>
      <c r="L689"/>
      <c r="M689"/>
      <c r="N689"/>
    </row>
    <row r="690" spans="3:14" x14ac:dyDescent="0.25">
      <c r="C690"/>
      <c r="D690"/>
      <c r="E690"/>
      <c r="F690"/>
      <c r="G690"/>
      <c r="H690"/>
      <c r="I690"/>
      <c r="K690"/>
      <c r="L690"/>
      <c r="M690"/>
      <c r="N690"/>
    </row>
    <row r="691" spans="3:14" x14ac:dyDescent="0.25">
      <c r="C691"/>
      <c r="D691"/>
      <c r="E691"/>
      <c r="F691"/>
      <c r="G691"/>
      <c r="H691"/>
      <c r="I691"/>
      <c r="K691"/>
      <c r="L691"/>
      <c r="M691"/>
      <c r="N691"/>
    </row>
    <row r="692" spans="3:14" x14ac:dyDescent="0.25">
      <c r="C692"/>
      <c r="D692"/>
      <c r="E692"/>
      <c r="F692"/>
      <c r="G692"/>
      <c r="H692"/>
      <c r="I692"/>
      <c r="K692"/>
      <c r="L692"/>
      <c r="M692"/>
      <c r="N692"/>
    </row>
    <row r="693" spans="3:14" x14ac:dyDescent="0.25">
      <c r="C693"/>
      <c r="D693"/>
      <c r="E693"/>
      <c r="F693"/>
      <c r="G693"/>
      <c r="H693"/>
      <c r="I693"/>
      <c r="K693"/>
      <c r="L693"/>
      <c r="M693"/>
      <c r="N693"/>
    </row>
    <row r="694" spans="3:14" x14ac:dyDescent="0.25">
      <c r="C694"/>
      <c r="D694"/>
      <c r="E694"/>
      <c r="F694"/>
      <c r="G694"/>
      <c r="H694"/>
      <c r="I694"/>
      <c r="K694"/>
      <c r="L694"/>
      <c r="M694"/>
      <c r="N694"/>
    </row>
    <row r="695" spans="3:14" x14ac:dyDescent="0.25">
      <c r="C695"/>
      <c r="D695"/>
      <c r="E695"/>
      <c r="F695"/>
      <c r="G695"/>
      <c r="H695"/>
      <c r="I695"/>
      <c r="K695"/>
      <c r="L695"/>
      <c r="M695"/>
      <c r="N695"/>
    </row>
    <row r="696" spans="3:14" x14ac:dyDescent="0.25">
      <c r="C696"/>
      <c r="D696"/>
      <c r="E696"/>
      <c r="F696"/>
      <c r="G696"/>
      <c r="H696"/>
      <c r="I696"/>
      <c r="K696"/>
      <c r="L696"/>
      <c r="M696"/>
      <c r="N696"/>
    </row>
    <row r="697" spans="3:14" x14ac:dyDescent="0.25">
      <c r="C697"/>
      <c r="D697"/>
      <c r="E697"/>
      <c r="F697"/>
      <c r="G697"/>
      <c r="H697"/>
      <c r="I697"/>
      <c r="K697"/>
      <c r="L697"/>
      <c r="M697"/>
      <c r="N697"/>
    </row>
    <row r="698" spans="3:14" x14ac:dyDescent="0.25">
      <c r="C698"/>
      <c r="D698"/>
      <c r="E698"/>
      <c r="F698"/>
      <c r="G698"/>
      <c r="H698"/>
      <c r="I698"/>
      <c r="K698"/>
      <c r="L698"/>
      <c r="M698"/>
      <c r="N698"/>
    </row>
    <row r="699" spans="3:14" x14ac:dyDescent="0.25">
      <c r="C699"/>
      <c r="D699"/>
      <c r="E699"/>
      <c r="F699"/>
      <c r="G699"/>
      <c r="H699"/>
      <c r="I699"/>
      <c r="K699"/>
      <c r="L699"/>
      <c r="M699"/>
      <c r="N699"/>
    </row>
    <row r="700" spans="3:14" x14ac:dyDescent="0.25">
      <c r="C700"/>
      <c r="D700"/>
      <c r="E700"/>
      <c r="F700"/>
      <c r="G700"/>
      <c r="H700"/>
      <c r="I700"/>
      <c r="K700"/>
      <c r="L700"/>
      <c r="M700"/>
      <c r="N700"/>
    </row>
    <row r="701" spans="3:14" x14ac:dyDescent="0.25">
      <c r="C701"/>
      <c r="D701"/>
      <c r="E701"/>
      <c r="F701"/>
      <c r="G701"/>
      <c r="H701"/>
      <c r="I701"/>
      <c r="K701"/>
      <c r="L701"/>
      <c r="M701"/>
      <c r="N701"/>
    </row>
    <row r="702" spans="3:14" x14ac:dyDescent="0.25">
      <c r="C702"/>
      <c r="D702"/>
      <c r="E702"/>
      <c r="F702"/>
      <c r="G702"/>
      <c r="H702"/>
      <c r="I702"/>
      <c r="K702"/>
      <c r="L702"/>
      <c r="M702"/>
      <c r="N702"/>
    </row>
    <row r="703" spans="3:14" x14ac:dyDescent="0.25">
      <c r="C703"/>
      <c r="D703"/>
      <c r="E703"/>
      <c r="F703"/>
      <c r="G703"/>
      <c r="H703"/>
      <c r="I703"/>
      <c r="K703"/>
      <c r="L703"/>
      <c r="M703"/>
      <c r="N703"/>
    </row>
    <row r="704" spans="3:14" x14ac:dyDescent="0.25">
      <c r="C704"/>
      <c r="D704"/>
      <c r="E704"/>
      <c r="F704"/>
      <c r="G704"/>
      <c r="H704"/>
      <c r="I704"/>
      <c r="K704"/>
      <c r="L704"/>
      <c r="M704"/>
      <c r="N704"/>
    </row>
    <row r="705" spans="3:14" x14ac:dyDescent="0.25">
      <c r="C705"/>
      <c r="D705"/>
      <c r="E705"/>
      <c r="F705"/>
      <c r="G705"/>
      <c r="H705"/>
      <c r="I705"/>
      <c r="K705"/>
      <c r="L705"/>
      <c r="M705"/>
      <c r="N705"/>
    </row>
    <row r="706" spans="3:14" x14ac:dyDescent="0.25">
      <c r="C706"/>
      <c r="D706"/>
      <c r="E706"/>
      <c r="F706"/>
      <c r="G706"/>
      <c r="H706"/>
      <c r="I706"/>
      <c r="K706"/>
      <c r="L706"/>
      <c r="M706"/>
      <c r="N706"/>
    </row>
    <row r="707" spans="3:14" x14ac:dyDescent="0.25">
      <c r="C707"/>
      <c r="D707"/>
      <c r="E707"/>
      <c r="F707"/>
      <c r="G707"/>
      <c r="H707"/>
      <c r="I707"/>
      <c r="K707"/>
      <c r="L707"/>
      <c r="M707"/>
      <c r="N707"/>
    </row>
    <row r="708" spans="3:14" x14ac:dyDescent="0.25">
      <c r="C708"/>
      <c r="D708"/>
      <c r="E708"/>
      <c r="F708"/>
      <c r="G708"/>
      <c r="H708"/>
      <c r="I708"/>
      <c r="K708"/>
      <c r="L708"/>
      <c r="M708"/>
      <c r="N708"/>
    </row>
    <row r="709" spans="3:14" x14ac:dyDescent="0.25">
      <c r="C709"/>
      <c r="D709"/>
      <c r="E709"/>
      <c r="F709"/>
      <c r="G709"/>
      <c r="H709"/>
      <c r="I709"/>
      <c r="K709"/>
      <c r="L709"/>
      <c r="M709"/>
      <c r="N709"/>
    </row>
    <row r="710" spans="3:14" x14ac:dyDescent="0.25">
      <c r="C710"/>
      <c r="D710"/>
      <c r="E710"/>
      <c r="F710"/>
      <c r="G710"/>
      <c r="H710"/>
      <c r="I710"/>
      <c r="K710"/>
      <c r="L710"/>
      <c r="M710"/>
      <c r="N710"/>
    </row>
    <row r="711" spans="3:14" x14ac:dyDescent="0.25">
      <c r="C711"/>
      <c r="D711"/>
      <c r="E711"/>
      <c r="F711"/>
      <c r="G711"/>
      <c r="H711"/>
      <c r="I711"/>
      <c r="K711"/>
      <c r="L711"/>
      <c r="M711"/>
      <c r="N711"/>
    </row>
    <row r="712" spans="3:14" x14ac:dyDescent="0.25">
      <c r="C712"/>
      <c r="D712"/>
      <c r="E712"/>
      <c r="F712"/>
      <c r="G712"/>
      <c r="H712"/>
      <c r="I712"/>
      <c r="K712"/>
      <c r="L712"/>
      <c r="M712"/>
      <c r="N712"/>
    </row>
    <row r="713" spans="3:14" x14ac:dyDescent="0.25">
      <c r="C713"/>
      <c r="D713"/>
      <c r="E713"/>
      <c r="F713"/>
      <c r="G713"/>
      <c r="H713"/>
      <c r="I713"/>
      <c r="K713"/>
      <c r="L713"/>
      <c r="M713"/>
      <c r="N713"/>
    </row>
    <row r="714" spans="3:14" x14ac:dyDescent="0.25">
      <c r="C714"/>
      <c r="D714"/>
      <c r="E714"/>
      <c r="F714"/>
      <c r="G714"/>
      <c r="H714"/>
      <c r="I714"/>
      <c r="K714"/>
      <c r="L714"/>
      <c r="M714"/>
      <c r="N714"/>
    </row>
    <row r="715" spans="3:14" x14ac:dyDescent="0.25">
      <c r="C715"/>
      <c r="D715"/>
      <c r="E715"/>
      <c r="F715"/>
      <c r="G715"/>
      <c r="H715"/>
      <c r="I715"/>
      <c r="K715"/>
      <c r="L715"/>
      <c r="M715"/>
      <c r="N715"/>
    </row>
    <row r="716" spans="3:14" x14ac:dyDescent="0.25">
      <c r="C716"/>
      <c r="D716"/>
      <c r="E716"/>
      <c r="F716"/>
      <c r="G716"/>
      <c r="H716"/>
      <c r="I716"/>
      <c r="K716"/>
      <c r="L716"/>
      <c r="M716"/>
      <c r="N716"/>
    </row>
    <row r="717" spans="3:14" x14ac:dyDescent="0.25">
      <c r="C717"/>
      <c r="D717"/>
      <c r="E717"/>
      <c r="F717"/>
      <c r="G717"/>
      <c r="H717"/>
      <c r="I717"/>
      <c r="K717"/>
      <c r="L717"/>
      <c r="M717"/>
      <c r="N717"/>
    </row>
    <row r="718" spans="3:14" x14ac:dyDescent="0.25">
      <c r="C718"/>
      <c r="D718"/>
      <c r="E718"/>
      <c r="F718"/>
      <c r="G718"/>
      <c r="H718"/>
      <c r="I718"/>
      <c r="K718"/>
      <c r="L718"/>
      <c r="M718"/>
      <c r="N718"/>
    </row>
    <row r="719" spans="3:14" x14ac:dyDescent="0.25">
      <c r="C719"/>
      <c r="D719"/>
      <c r="E719"/>
      <c r="F719"/>
      <c r="G719"/>
      <c r="H719"/>
      <c r="I719"/>
      <c r="K719"/>
      <c r="L719"/>
      <c r="M719"/>
      <c r="N719"/>
    </row>
    <row r="720" spans="3:14" x14ac:dyDescent="0.25">
      <c r="C720"/>
      <c r="D720"/>
      <c r="E720"/>
      <c r="F720"/>
      <c r="G720"/>
      <c r="H720"/>
      <c r="I720"/>
      <c r="K720"/>
      <c r="L720"/>
      <c r="M720"/>
      <c r="N720"/>
    </row>
    <row r="721" spans="3:14" x14ac:dyDescent="0.25">
      <c r="C721"/>
      <c r="D721"/>
      <c r="E721"/>
      <c r="F721"/>
      <c r="G721"/>
      <c r="H721"/>
      <c r="I721"/>
      <c r="K721"/>
      <c r="L721"/>
      <c r="M721"/>
      <c r="N721"/>
    </row>
    <row r="722" spans="3:14" x14ac:dyDescent="0.25">
      <c r="C722"/>
      <c r="D722"/>
      <c r="E722"/>
      <c r="F722"/>
      <c r="G722"/>
      <c r="H722"/>
      <c r="I722"/>
      <c r="K722"/>
      <c r="L722"/>
      <c r="M722"/>
      <c r="N722"/>
    </row>
    <row r="723" spans="3:14" x14ac:dyDescent="0.25">
      <c r="C723"/>
      <c r="D723"/>
      <c r="E723"/>
      <c r="F723"/>
      <c r="G723"/>
      <c r="H723"/>
      <c r="I723"/>
      <c r="K723"/>
      <c r="L723"/>
      <c r="M723"/>
      <c r="N723"/>
    </row>
    <row r="724" spans="3:14" x14ac:dyDescent="0.25">
      <c r="C724"/>
      <c r="D724"/>
      <c r="E724"/>
      <c r="F724"/>
      <c r="G724"/>
      <c r="H724"/>
      <c r="I724"/>
      <c r="K724"/>
      <c r="L724"/>
      <c r="M724"/>
      <c r="N724"/>
    </row>
    <row r="725" spans="3:14" x14ac:dyDescent="0.25">
      <c r="C725"/>
      <c r="D725"/>
      <c r="E725"/>
      <c r="F725"/>
      <c r="G725"/>
      <c r="H725"/>
      <c r="I725"/>
      <c r="K725"/>
      <c r="L725"/>
      <c r="M725"/>
      <c r="N725"/>
    </row>
    <row r="726" spans="3:14" x14ac:dyDescent="0.25">
      <c r="C726"/>
      <c r="D726"/>
      <c r="E726"/>
      <c r="F726"/>
      <c r="G726"/>
      <c r="H726"/>
      <c r="I726"/>
      <c r="K726"/>
      <c r="L726"/>
      <c r="M726"/>
      <c r="N726"/>
    </row>
    <row r="727" spans="3:14" x14ac:dyDescent="0.25">
      <c r="C727"/>
      <c r="D727"/>
      <c r="E727"/>
      <c r="F727"/>
      <c r="G727"/>
      <c r="H727"/>
      <c r="I727"/>
      <c r="K727"/>
      <c r="L727"/>
      <c r="M727"/>
      <c r="N727"/>
    </row>
    <row r="728" spans="3:14" x14ac:dyDescent="0.25">
      <c r="C728"/>
      <c r="D728"/>
      <c r="E728"/>
      <c r="F728"/>
      <c r="G728"/>
      <c r="H728"/>
      <c r="I728"/>
      <c r="K728"/>
      <c r="L728"/>
      <c r="M728"/>
      <c r="N728"/>
    </row>
    <row r="729" spans="3:14" x14ac:dyDescent="0.25">
      <c r="C729"/>
      <c r="D729"/>
      <c r="E729"/>
      <c r="F729"/>
      <c r="G729"/>
      <c r="H729"/>
      <c r="I729"/>
      <c r="K729"/>
      <c r="L729"/>
      <c r="M729"/>
      <c r="N729"/>
    </row>
    <row r="730" spans="3:14" x14ac:dyDescent="0.25">
      <c r="C730"/>
      <c r="D730"/>
      <c r="E730"/>
      <c r="F730"/>
      <c r="G730"/>
      <c r="H730"/>
      <c r="I730"/>
      <c r="K730"/>
      <c r="L730"/>
      <c r="M730"/>
      <c r="N730"/>
    </row>
    <row r="731" spans="3:14" x14ac:dyDescent="0.25">
      <c r="C731"/>
      <c r="D731"/>
      <c r="E731"/>
      <c r="F731"/>
      <c r="G731"/>
      <c r="H731"/>
      <c r="I731"/>
      <c r="K731"/>
      <c r="L731"/>
      <c r="M731"/>
      <c r="N731"/>
    </row>
    <row r="732" spans="3:14" x14ac:dyDescent="0.25">
      <c r="C732"/>
      <c r="D732"/>
      <c r="E732"/>
      <c r="F732"/>
      <c r="G732"/>
      <c r="H732"/>
      <c r="I732"/>
      <c r="K732"/>
      <c r="L732"/>
      <c r="M732"/>
      <c r="N732"/>
    </row>
    <row r="733" spans="3:14" x14ac:dyDescent="0.25">
      <c r="C733"/>
      <c r="D733"/>
      <c r="E733"/>
      <c r="F733"/>
      <c r="G733"/>
      <c r="H733"/>
      <c r="I733"/>
      <c r="K733"/>
      <c r="L733"/>
      <c r="M733"/>
      <c r="N733"/>
    </row>
    <row r="734" spans="3:14" x14ac:dyDescent="0.25">
      <c r="C734"/>
      <c r="D734"/>
      <c r="E734"/>
      <c r="F734"/>
      <c r="G734"/>
      <c r="H734"/>
      <c r="I734"/>
      <c r="K734"/>
      <c r="L734"/>
      <c r="M734"/>
      <c r="N734"/>
    </row>
    <row r="735" spans="3:14" x14ac:dyDescent="0.25">
      <c r="C735"/>
      <c r="D735"/>
      <c r="E735"/>
      <c r="F735"/>
      <c r="G735"/>
      <c r="H735"/>
      <c r="I735"/>
      <c r="K735"/>
      <c r="L735"/>
      <c r="M735"/>
      <c r="N735"/>
    </row>
    <row r="736" spans="3:14" x14ac:dyDescent="0.25">
      <c r="C736"/>
      <c r="D736"/>
      <c r="E736"/>
      <c r="F736"/>
      <c r="G736"/>
      <c r="H736"/>
      <c r="I736"/>
      <c r="K736"/>
      <c r="L736"/>
      <c r="M736"/>
      <c r="N736"/>
    </row>
    <row r="737" spans="3:14" x14ac:dyDescent="0.25">
      <c r="C737"/>
      <c r="D737"/>
      <c r="E737"/>
      <c r="F737"/>
      <c r="G737"/>
      <c r="H737"/>
      <c r="I737"/>
      <c r="K737"/>
      <c r="L737"/>
      <c r="M737"/>
      <c r="N737"/>
    </row>
    <row r="738" spans="3:14" x14ac:dyDescent="0.25">
      <c r="C738"/>
      <c r="D738"/>
      <c r="E738"/>
      <c r="F738"/>
      <c r="G738"/>
      <c r="H738"/>
      <c r="I738"/>
      <c r="K738"/>
      <c r="L738"/>
      <c r="M738"/>
      <c r="N738"/>
    </row>
    <row r="739" spans="3:14" x14ac:dyDescent="0.25">
      <c r="C739"/>
      <c r="D739"/>
      <c r="E739"/>
      <c r="F739"/>
      <c r="G739"/>
      <c r="H739"/>
      <c r="I739"/>
      <c r="K739"/>
      <c r="L739"/>
      <c r="M739"/>
      <c r="N739"/>
    </row>
    <row r="740" spans="3:14" x14ac:dyDescent="0.25">
      <c r="C740"/>
      <c r="D740"/>
      <c r="E740"/>
      <c r="F740"/>
      <c r="G740"/>
      <c r="H740"/>
      <c r="I740"/>
      <c r="K740"/>
      <c r="L740"/>
      <c r="M740"/>
      <c r="N740"/>
    </row>
    <row r="741" spans="3:14" x14ac:dyDescent="0.25">
      <c r="C741"/>
      <c r="D741"/>
      <c r="E741"/>
      <c r="F741"/>
      <c r="G741"/>
      <c r="H741"/>
      <c r="I741"/>
      <c r="K741"/>
      <c r="L741"/>
      <c r="M741"/>
      <c r="N741"/>
    </row>
    <row r="742" spans="3:14" x14ac:dyDescent="0.25">
      <c r="C742"/>
      <c r="D742"/>
      <c r="E742"/>
      <c r="F742"/>
      <c r="G742"/>
      <c r="H742"/>
      <c r="I742"/>
      <c r="K742"/>
      <c r="L742"/>
      <c r="M742"/>
      <c r="N742"/>
    </row>
    <row r="743" spans="3:14" x14ac:dyDescent="0.25">
      <c r="C743"/>
      <c r="D743"/>
      <c r="E743"/>
      <c r="F743"/>
      <c r="G743"/>
      <c r="H743"/>
      <c r="I743"/>
      <c r="K743"/>
      <c r="L743"/>
      <c r="M743"/>
      <c r="N743"/>
    </row>
    <row r="744" spans="3:14" x14ac:dyDescent="0.25">
      <c r="C744"/>
      <c r="D744"/>
      <c r="E744"/>
      <c r="F744"/>
      <c r="G744"/>
      <c r="H744"/>
      <c r="I744"/>
      <c r="K744"/>
      <c r="L744"/>
      <c r="M744"/>
      <c r="N744"/>
    </row>
    <row r="745" spans="3:14" x14ac:dyDescent="0.25">
      <c r="C745"/>
      <c r="D745"/>
      <c r="E745"/>
      <c r="F745"/>
      <c r="G745"/>
      <c r="H745"/>
      <c r="I745"/>
      <c r="K745"/>
      <c r="L745"/>
      <c r="M745"/>
      <c r="N745"/>
    </row>
    <row r="746" spans="3:14" x14ac:dyDescent="0.25">
      <c r="C746"/>
      <c r="D746"/>
      <c r="E746"/>
      <c r="F746"/>
      <c r="G746"/>
      <c r="H746"/>
      <c r="I746"/>
      <c r="K746"/>
      <c r="L746"/>
      <c r="M746"/>
      <c r="N746"/>
    </row>
    <row r="747" spans="3:14" x14ac:dyDescent="0.25">
      <c r="C747"/>
      <c r="D747"/>
      <c r="E747"/>
      <c r="F747"/>
      <c r="G747"/>
      <c r="H747"/>
      <c r="I747"/>
      <c r="K747"/>
      <c r="L747"/>
      <c r="M747"/>
      <c r="N747"/>
    </row>
    <row r="748" spans="3:14" x14ac:dyDescent="0.25">
      <c r="C748"/>
      <c r="D748"/>
      <c r="E748"/>
      <c r="F748"/>
      <c r="G748"/>
      <c r="H748"/>
      <c r="I748"/>
      <c r="K748"/>
      <c r="L748"/>
      <c r="M748"/>
      <c r="N748"/>
    </row>
    <row r="749" spans="3:14" x14ac:dyDescent="0.25">
      <c r="C749"/>
      <c r="D749"/>
      <c r="E749"/>
      <c r="F749"/>
      <c r="G749"/>
      <c r="H749"/>
      <c r="I749"/>
      <c r="K749"/>
      <c r="L749"/>
      <c r="M749"/>
      <c r="N749"/>
    </row>
    <row r="750" spans="3:14" x14ac:dyDescent="0.25">
      <c r="C750"/>
      <c r="D750"/>
      <c r="E750"/>
      <c r="F750"/>
      <c r="G750"/>
      <c r="H750"/>
      <c r="I750"/>
      <c r="K750"/>
      <c r="L750"/>
      <c r="M750"/>
      <c r="N750"/>
    </row>
    <row r="751" spans="3:14" x14ac:dyDescent="0.25">
      <c r="C751"/>
      <c r="D751"/>
      <c r="E751"/>
      <c r="F751"/>
      <c r="G751"/>
      <c r="H751"/>
      <c r="I751"/>
      <c r="K751"/>
      <c r="L751"/>
      <c r="M751"/>
      <c r="N751"/>
    </row>
    <row r="752" spans="3:14" x14ac:dyDescent="0.25">
      <c r="C752"/>
      <c r="D752"/>
      <c r="E752"/>
      <c r="F752"/>
      <c r="G752"/>
      <c r="H752"/>
      <c r="I752"/>
      <c r="K752"/>
      <c r="L752"/>
      <c r="M752"/>
      <c r="N752"/>
    </row>
    <row r="753" spans="3:14" x14ac:dyDescent="0.25">
      <c r="C753"/>
      <c r="D753"/>
      <c r="E753"/>
      <c r="F753"/>
      <c r="G753"/>
      <c r="H753"/>
      <c r="I753"/>
      <c r="K753"/>
      <c r="L753"/>
      <c r="M753"/>
      <c r="N753"/>
    </row>
    <row r="754" spans="3:14" x14ac:dyDescent="0.25">
      <c r="C754"/>
      <c r="D754"/>
      <c r="E754"/>
      <c r="F754"/>
      <c r="G754"/>
      <c r="H754"/>
      <c r="I754"/>
      <c r="K754"/>
      <c r="L754"/>
      <c r="M754"/>
      <c r="N754"/>
    </row>
    <row r="755" spans="3:14" x14ac:dyDescent="0.25">
      <c r="C755"/>
      <c r="D755"/>
      <c r="E755"/>
      <c r="F755"/>
      <c r="G755"/>
      <c r="H755"/>
      <c r="I755"/>
      <c r="K755"/>
      <c r="L755"/>
      <c r="M755"/>
      <c r="N755"/>
    </row>
    <row r="756" spans="3:14" x14ac:dyDescent="0.25">
      <c r="C756"/>
      <c r="D756"/>
      <c r="E756"/>
      <c r="F756"/>
      <c r="G756"/>
      <c r="H756"/>
      <c r="I756"/>
      <c r="K756"/>
      <c r="L756"/>
      <c r="M756"/>
      <c r="N756"/>
    </row>
    <row r="757" spans="3:14" x14ac:dyDescent="0.25">
      <c r="C757"/>
      <c r="D757"/>
      <c r="E757"/>
      <c r="F757"/>
      <c r="G757"/>
      <c r="H757"/>
      <c r="I757"/>
      <c r="K757"/>
      <c r="L757"/>
      <c r="M757"/>
      <c r="N757"/>
    </row>
    <row r="758" spans="3:14" x14ac:dyDescent="0.25">
      <c r="C758"/>
      <c r="D758"/>
      <c r="E758"/>
      <c r="F758"/>
      <c r="G758"/>
      <c r="H758"/>
      <c r="I758"/>
      <c r="K758"/>
      <c r="L758"/>
      <c r="M758"/>
      <c r="N758"/>
    </row>
    <row r="759" spans="3:14" x14ac:dyDescent="0.25">
      <c r="C759"/>
      <c r="D759"/>
      <c r="E759"/>
      <c r="F759"/>
      <c r="G759"/>
      <c r="H759"/>
      <c r="I759"/>
      <c r="K759"/>
      <c r="L759"/>
      <c r="M759"/>
      <c r="N759"/>
    </row>
    <row r="760" spans="3:14" x14ac:dyDescent="0.25">
      <c r="C760"/>
      <c r="D760"/>
      <c r="E760"/>
      <c r="F760"/>
      <c r="G760"/>
      <c r="H760"/>
      <c r="I760"/>
      <c r="K760"/>
      <c r="L760"/>
      <c r="M760"/>
      <c r="N760"/>
    </row>
    <row r="761" spans="3:14" x14ac:dyDescent="0.25">
      <c r="C761"/>
      <c r="D761"/>
      <c r="E761"/>
      <c r="F761"/>
      <c r="G761"/>
      <c r="H761"/>
      <c r="I761"/>
      <c r="K761"/>
      <c r="L761"/>
      <c r="M761"/>
      <c r="N761"/>
    </row>
    <row r="762" spans="3:14" x14ac:dyDescent="0.25">
      <c r="C762"/>
      <c r="D762"/>
      <c r="E762"/>
      <c r="F762"/>
      <c r="G762"/>
      <c r="H762"/>
      <c r="I762"/>
      <c r="K762"/>
      <c r="L762"/>
      <c r="M762"/>
      <c r="N762"/>
    </row>
    <row r="763" spans="3:14" x14ac:dyDescent="0.25">
      <c r="C763"/>
      <c r="D763"/>
      <c r="E763"/>
      <c r="F763"/>
      <c r="G763"/>
      <c r="H763"/>
      <c r="I763"/>
      <c r="K763"/>
      <c r="L763"/>
      <c r="M763"/>
      <c r="N763"/>
    </row>
    <row r="764" spans="3:14" x14ac:dyDescent="0.25">
      <c r="C764"/>
      <c r="D764"/>
      <c r="E764"/>
      <c r="F764"/>
      <c r="G764"/>
      <c r="H764"/>
      <c r="I764"/>
      <c r="K764"/>
      <c r="L764"/>
      <c r="M764"/>
      <c r="N764"/>
    </row>
    <row r="765" spans="3:14" x14ac:dyDescent="0.25">
      <c r="C765"/>
      <c r="D765"/>
      <c r="E765"/>
      <c r="F765"/>
      <c r="G765"/>
      <c r="H765"/>
      <c r="I765"/>
      <c r="K765"/>
      <c r="L765"/>
      <c r="M765"/>
      <c r="N765"/>
    </row>
    <row r="766" spans="3:14" x14ac:dyDescent="0.25">
      <c r="C766"/>
      <c r="D766"/>
      <c r="E766"/>
      <c r="F766"/>
      <c r="G766"/>
      <c r="H766"/>
      <c r="I766"/>
      <c r="K766"/>
      <c r="L766"/>
      <c r="M766"/>
      <c r="N766"/>
    </row>
    <row r="767" spans="3:14" x14ac:dyDescent="0.25">
      <c r="C767"/>
      <c r="D767"/>
      <c r="E767"/>
      <c r="F767"/>
      <c r="G767"/>
      <c r="H767"/>
      <c r="I767"/>
      <c r="K767"/>
      <c r="L767"/>
      <c r="M767"/>
      <c r="N767"/>
    </row>
    <row r="768" spans="3:14" x14ac:dyDescent="0.25">
      <c r="C768"/>
      <c r="D768"/>
      <c r="E768"/>
      <c r="F768"/>
      <c r="G768"/>
      <c r="H768"/>
      <c r="I768"/>
      <c r="K768"/>
      <c r="L768"/>
      <c r="M768"/>
      <c r="N768"/>
    </row>
    <row r="769" spans="3:14" x14ac:dyDescent="0.25">
      <c r="C769"/>
      <c r="D769"/>
      <c r="E769"/>
      <c r="F769"/>
      <c r="G769"/>
      <c r="H769"/>
      <c r="I769"/>
      <c r="K769"/>
      <c r="L769"/>
      <c r="M769"/>
      <c r="N769"/>
    </row>
    <row r="770" spans="3:14" x14ac:dyDescent="0.25">
      <c r="C770"/>
      <c r="D770"/>
      <c r="E770"/>
      <c r="F770"/>
      <c r="G770"/>
      <c r="H770"/>
      <c r="I770"/>
      <c r="K770"/>
      <c r="L770"/>
      <c r="M770"/>
      <c r="N770"/>
    </row>
    <row r="771" spans="3:14" x14ac:dyDescent="0.25">
      <c r="C771"/>
      <c r="D771"/>
      <c r="E771"/>
      <c r="F771"/>
      <c r="G771"/>
      <c r="H771"/>
      <c r="I771"/>
      <c r="K771"/>
      <c r="L771"/>
      <c r="M771"/>
      <c r="N771"/>
    </row>
    <row r="772" spans="3:14" x14ac:dyDescent="0.25">
      <c r="C772"/>
      <c r="D772"/>
      <c r="E772"/>
      <c r="F772"/>
      <c r="G772"/>
      <c r="H772"/>
      <c r="I772"/>
      <c r="K772"/>
      <c r="L772"/>
      <c r="M772"/>
      <c r="N772"/>
    </row>
    <row r="773" spans="3:14" x14ac:dyDescent="0.25">
      <c r="C773"/>
      <c r="D773"/>
      <c r="E773"/>
      <c r="F773"/>
      <c r="G773"/>
      <c r="H773"/>
      <c r="I773"/>
      <c r="K773"/>
      <c r="L773"/>
      <c r="M773"/>
      <c r="N773"/>
    </row>
    <row r="774" spans="3:14" x14ac:dyDescent="0.25">
      <c r="C774"/>
      <c r="D774"/>
      <c r="E774"/>
      <c r="F774"/>
      <c r="G774"/>
      <c r="H774"/>
      <c r="I774"/>
      <c r="K774"/>
      <c r="L774"/>
      <c r="M774"/>
      <c r="N774"/>
    </row>
    <row r="775" spans="3:14" x14ac:dyDescent="0.25">
      <c r="C775"/>
      <c r="D775"/>
      <c r="E775"/>
      <c r="F775"/>
      <c r="G775"/>
      <c r="H775"/>
      <c r="I775"/>
      <c r="K775"/>
      <c r="L775"/>
      <c r="M775"/>
      <c r="N775"/>
    </row>
    <row r="776" spans="3:14" x14ac:dyDescent="0.25">
      <c r="C776"/>
      <c r="D776"/>
      <c r="E776"/>
      <c r="F776"/>
      <c r="G776"/>
      <c r="H776"/>
      <c r="I776"/>
      <c r="K776"/>
      <c r="L776"/>
      <c r="M776"/>
      <c r="N776"/>
    </row>
    <row r="777" spans="3:14" x14ac:dyDescent="0.25">
      <c r="C777"/>
      <c r="D777"/>
      <c r="E777"/>
      <c r="F777"/>
      <c r="G777"/>
      <c r="H777"/>
      <c r="I777"/>
      <c r="K777"/>
      <c r="L777"/>
      <c r="M777"/>
      <c r="N777"/>
    </row>
    <row r="778" spans="3:14" x14ac:dyDescent="0.25">
      <c r="C778"/>
      <c r="D778"/>
      <c r="E778"/>
      <c r="F778"/>
      <c r="G778"/>
      <c r="H778"/>
      <c r="I778"/>
      <c r="K778"/>
      <c r="L778"/>
      <c r="M778"/>
      <c r="N778"/>
    </row>
    <row r="779" spans="3:14" x14ac:dyDescent="0.25">
      <c r="C779"/>
      <c r="D779"/>
      <c r="E779"/>
      <c r="F779"/>
      <c r="G779"/>
      <c r="H779"/>
      <c r="I779"/>
      <c r="K779"/>
      <c r="L779"/>
      <c r="M779"/>
      <c r="N779"/>
    </row>
    <row r="780" spans="3:14" x14ac:dyDescent="0.25">
      <c r="C780"/>
      <c r="D780"/>
      <c r="E780"/>
      <c r="F780"/>
      <c r="G780"/>
      <c r="H780"/>
      <c r="I780"/>
      <c r="K780"/>
      <c r="L780"/>
      <c r="M780"/>
      <c r="N780"/>
    </row>
    <row r="781" spans="3:14" x14ac:dyDescent="0.25">
      <c r="C781"/>
      <c r="D781"/>
      <c r="E781"/>
      <c r="F781"/>
      <c r="G781"/>
      <c r="H781"/>
      <c r="I781"/>
      <c r="K781"/>
      <c r="L781"/>
      <c r="M781"/>
      <c r="N781"/>
    </row>
    <row r="782" spans="3:14" x14ac:dyDescent="0.25">
      <c r="C782"/>
      <c r="D782"/>
      <c r="E782"/>
      <c r="F782"/>
      <c r="G782"/>
      <c r="H782"/>
      <c r="I782"/>
      <c r="K782"/>
      <c r="L782"/>
      <c r="M782"/>
      <c r="N782"/>
    </row>
    <row r="783" spans="3:14" x14ac:dyDescent="0.25">
      <c r="C783"/>
      <c r="D783"/>
      <c r="E783"/>
      <c r="F783"/>
      <c r="G783"/>
      <c r="H783"/>
      <c r="I783"/>
      <c r="K783"/>
      <c r="L783"/>
      <c r="M783"/>
      <c r="N783"/>
    </row>
    <row r="784" spans="3:14" x14ac:dyDescent="0.25">
      <c r="C784"/>
      <c r="D784"/>
      <c r="E784"/>
      <c r="F784"/>
      <c r="G784"/>
      <c r="H784"/>
      <c r="I784"/>
      <c r="K784"/>
      <c r="L784"/>
      <c r="M784"/>
      <c r="N784"/>
    </row>
    <row r="785" spans="3:14" x14ac:dyDescent="0.25">
      <c r="C785"/>
      <c r="D785"/>
      <c r="E785"/>
      <c r="F785"/>
      <c r="G785"/>
      <c r="H785"/>
      <c r="I785"/>
      <c r="K785"/>
      <c r="L785"/>
      <c r="M785"/>
      <c r="N785"/>
    </row>
    <row r="786" spans="3:14" x14ac:dyDescent="0.25">
      <c r="C786"/>
      <c r="D786"/>
      <c r="E786"/>
      <c r="F786"/>
      <c r="G786"/>
      <c r="H786"/>
      <c r="I786"/>
      <c r="K786"/>
      <c r="L786"/>
      <c r="M786"/>
      <c r="N786"/>
    </row>
    <row r="787" spans="3:14" x14ac:dyDescent="0.25">
      <c r="C787"/>
      <c r="D787"/>
      <c r="E787"/>
      <c r="F787"/>
      <c r="G787"/>
      <c r="H787"/>
      <c r="I787"/>
      <c r="K787"/>
      <c r="L787"/>
      <c r="M787"/>
      <c r="N787"/>
    </row>
    <row r="788" spans="3:14" x14ac:dyDescent="0.25">
      <c r="C788"/>
      <c r="D788"/>
      <c r="E788"/>
      <c r="F788"/>
      <c r="G788"/>
      <c r="H788"/>
      <c r="I788"/>
      <c r="K788"/>
      <c r="L788"/>
      <c r="M788"/>
      <c r="N788"/>
    </row>
    <row r="789" spans="3:14" x14ac:dyDescent="0.25">
      <c r="C789"/>
      <c r="D789"/>
      <c r="E789"/>
      <c r="F789"/>
      <c r="G789"/>
      <c r="H789"/>
      <c r="I789"/>
      <c r="K789"/>
      <c r="L789"/>
      <c r="M789"/>
      <c r="N789"/>
    </row>
    <row r="790" spans="3:14" x14ac:dyDescent="0.25">
      <c r="C790"/>
      <c r="D790"/>
      <c r="E790"/>
      <c r="F790"/>
      <c r="G790"/>
      <c r="H790"/>
      <c r="I790"/>
      <c r="K790"/>
      <c r="L790"/>
      <c r="M790"/>
      <c r="N790"/>
    </row>
    <row r="791" spans="3:14" x14ac:dyDescent="0.25">
      <c r="C791"/>
      <c r="D791"/>
      <c r="E791"/>
      <c r="F791"/>
      <c r="G791"/>
      <c r="H791"/>
      <c r="I791"/>
      <c r="K791"/>
      <c r="L791"/>
      <c r="M791"/>
      <c r="N791"/>
    </row>
    <row r="792" spans="3:14" x14ac:dyDescent="0.25">
      <c r="C792"/>
      <c r="D792"/>
      <c r="E792"/>
      <c r="F792"/>
      <c r="G792"/>
      <c r="H792"/>
      <c r="I792"/>
      <c r="K792"/>
      <c r="L792"/>
      <c r="M792"/>
      <c r="N792"/>
    </row>
    <row r="793" spans="3:14" x14ac:dyDescent="0.25">
      <c r="C793"/>
      <c r="D793"/>
      <c r="E793"/>
      <c r="F793"/>
      <c r="G793"/>
      <c r="H793"/>
      <c r="I793"/>
      <c r="K793"/>
      <c r="L793"/>
      <c r="M793"/>
      <c r="N793"/>
    </row>
    <row r="794" spans="3:14" x14ac:dyDescent="0.25">
      <c r="C794"/>
      <c r="D794"/>
      <c r="E794"/>
      <c r="F794"/>
      <c r="G794"/>
      <c r="H794"/>
      <c r="I794"/>
      <c r="K794"/>
      <c r="L794"/>
      <c r="M794"/>
      <c r="N794"/>
    </row>
    <row r="795" spans="3:14" x14ac:dyDescent="0.25">
      <c r="C795"/>
      <c r="D795"/>
      <c r="E795"/>
      <c r="F795"/>
      <c r="G795"/>
      <c r="H795"/>
      <c r="I795"/>
      <c r="K795"/>
      <c r="L795"/>
      <c r="M795"/>
      <c r="N795"/>
    </row>
    <row r="796" spans="3:14" x14ac:dyDescent="0.25">
      <c r="C796"/>
      <c r="D796"/>
      <c r="E796"/>
      <c r="F796"/>
      <c r="G796"/>
      <c r="H796"/>
      <c r="I796"/>
      <c r="K796"/>
      <c r="L796"/>
      <c r="M796"/>
      <c r="N796"/>
    </row>
    <row r="797" spans="3:14" x14ac:dyDescent="0.25">
      <c r="C797"/>
      <c r="D797"/>
      <c r="E797"/>
      <c r="F797"/>
      <c r="G797"/>
      <c r="H797"/>
      <c r="I797"/>
      <c r="K797"/>
      <c r="L797"/>
      <c r="M797"/>
      <c r="N797"/>
    </row>
    <row r="798" spans="3:14" x14ac:dyDescent="0.25">
      <c r="C798"/>
      <c r="D798"/>
      <c r="E798"/>
      <c r="F798"/>
      <c r="G798"/>
      <c r="H798"/>
      <c r="I798"/>
      <c r="K798"/>
      <c r="L798"/>
      <c r="M798"/>
      <c r="N798"/>
    </row>
    <row r="799" spans="3:14" x14ac:dyDescent="0.25">
      <c r="C799"/>
      <c r="D799"/>
      <c r="E799"/>
      <c r="F799"/>
      <c r="G799"/>
      <c r="H799"/>
      <c r="I799"/>
      <c r="K799"/>
      <c r="L799"/>
      <c r="M799"/>
      <c r="N799"/>
    </row>
    <row r="800" spans="3:14" x14ac:dyDescent="0.25">
      <c r="C800"/>
      <c r="D800"/>
      <c r="E800"/>
      <c r="F800"/>
      <c r="G800"/>
      <c r="H800"/>
      <c r="I800"/>
      <c r="K800"/>
      <c r="L800"/>
      <c r="M800"/>
      <c r="N800"/>
    </row>
    <row r="801" spans="3:14" x14ac:dyDescent="0.25">
      <c r="C801"/>
      <c r="D801"/>
      <c r="E801"/>
      <c r="F801"/>
      <c r="G801"/>
      <c r="H801"/>
      <c r="I801"/>
      <c r="K801"/>
      <c r="L801"/>
      <c r="M801"/>
      <c r="N801"/>
    </row>
    <row r="802" spans="3:14" x14ac:dyDescent="0.25">
      <c r="C802"/>
      <c r="D802"/>
      <c r="E802"/>
      <c r="F802"/>
      <c r="G802"/>
      <c r="H802"/>
      <c r="I802"/>
      <c r="K802"/>
      <c r="L802"/>
      <c r="M802"/>
      <c r="N802"/>
    </row>
    <row r="803" spans="3:14" x14ac:dyDescent="0.25">
      <c r="C803"/>
      <c r="D803"/>
      <c r="E803"/>
      <c r="F803"/>
      <c r="G803"/>
      <c r="H803"/>
      <c r="I803"/>
      <c r="K803"/>
      <c r="L803"/>
      <c r="M803"/>
      <c r="N803"/>
    </row>
    <row r="804" spans="3:14" x14ac:dyDescent="0.25">
      <c r="C804"/>
      <c r="D804"/>
      <c r="E804"/>
      <c r="F804"/>
      <c r="G804"/>
      <c r="H804"/>
      <c r="I804"/>
      <c r="K804"/>
      <c r="L804"/>
      <c r="M804"/>
      <c r="N804"/>
    </row>
    <row r="805" spans="3:14" x14ac:dyDescent="0.25">
      <c r="C805"/>
      <c r="D805"/>
      <c r="E805"/>
      <c r="F805"/>
      <c r="G805"/>
      <c r="H805"/>
      <c r="I805"/>
      <c r="K805"/>
      <c r="L805"/>
      <c r="M805"/>
      <c r="N805"/>
    </row>
    <row r="806" spans="3:14" x14ac:dyDescent="0.25">
      <c r="C806"/>
      <c r="D806"/>
      <c r="E806"/>
      <c r="F806"/>
      <c r="G806"/>
      <c r="H806"/>
      <c r="I806"/>
      <c r="K806"/>
      <c r="L806"/>
      <c r="M806"/>
      <c r="N806"/>
    </row>
    <row r="807" spans="3:14" x14ac:dyDescent="0.25">
      <c r="C807"/>
      <c r="D807"/>
      <c r="E807"/>
      <c r="F807"/>
      <c r="G807"/>
      <c r="H807"/>
      <c r="I807"/>
      <c r="K807"/>
      <c r="L807"/>
      <c r="M807"/>
      <c r="N807"/>
    </row>
    <row r="808" spans="3:14" x14ac:dyDescent="0.25">
      <c r="C808"/>
      <c r="D808"/>
      <c r="E808"/>
      <c r="F808"/>
      <c r="G808"/>
      <c r="H808"/>
      <c r="I808"/>
      <c r="K808"/>
      <c r="L808"/>
      <c r="M808"/>
      <c r="N808"/>
    </row>
    <row r="809" spans="3:14" x14ac:dyDescent="0.25">
      <c r="C809"/>
      <c r="D809"/>
      <c r="E809"/>
      <c r="F809"/>
      <c r="G809"/>
      <c r="H809"/>
      <c r="I809"/>
      <c r="K809"/>
      <c r="L809"/>
      <c r="M809"/>
      <c r="N809"/>
    </row>
    <row r="810" spans="3:14" x14ac:dyDescent="0.25">
      <c r="C810"/>
      <c r="D810"/>
      <c r="E810"/>
      <c r="F810"/>
      <c r="G810"/>
      <c r="H810"/>
      <c r="I810"/>
      <c r="K810"/>
      <c r="L810"/>
      <c r="M810"/>
      <c r="N810"/>
    </row>
    <row r="811" spans="3:14" x14ac:dyDescent="0.25">
      <c r="C811"/>
      <c r="D811"/>
      <c r="E811"/>
      <c r="F811"/>
      <c r="G811"/>
      <c r="H811"/>
      <c r="I811"/>
      <c r="K811"/>
      <c r="L811"/>
      <c r="M811"/>
      <c r="N811"/>
    </row>
    <row r="812" spans="3:14" x14ac:dyDescent="0.25">
      <c r="C812"/>
      <c r="D812"/>
      <c r="E812"/>
      <c r="F812"/>
      <c r="G812"/>
      <c r="H812"/>
      <c r="I812"/>
      <c r="K812"/>
      <c r="L812"/>
      <c r="M812"/>
      <c r="N812"/>
    </row>
    <row r="813" spans="3:14" x14ac:dyDescent="0.25">
      <c r="C813"/>
      <c r="D813"/>
      <c r="E813"/>
      <c r="F813"/>
      <c r="G813"/>
      <c r="H813"/>
      <c r="I813"/>
      <c r="K813"/>
      <c r="L813"/>
      <c r="M813"/>
      <c r="N813"/>
    </row>
    <row r="814" spans="3:14" x14ac:dyDescent="0.25">
      <c r="C814"/>
      <c r="D814"/>
      <c r="E814"/>
      <c r="F814"/>
      <c r="G814"/>
      <c r="H814"/>
      <c r="I814"/>
      <c r="K814"/>
      <c r="L814"/>
      <c r="M814"/>
      <c r="N814"/>
    </row>
    <row r="815" spans="3:14" x14ac:dyDescent="0.25">
      <c r="C815"/>
      <c r="D815"/>
      <c r="E815"/>
      <c r="F815"/>
      <c r="G815"/>
      <c r="H815"/>
      <c r="I815"/>
      <c r="K815"/>
      <c r="L815"/>
      <c r="M815"/>
      <c r="N815"/>
    </row>
    <row r="816" spans="3:14" x14ac:dyDescent="0.25">
      <c r="C816"/>
      <c r="D816"/>
      <c r="E816"/>
      <c r="F816"/>
      <c r="G816"/>
      <c r="H816"/>
      <c r="I816"/>
      <c r="K816"/>
      <c r="L816"/>
      <c r="M816"/>
      <c r="N816"/>
    </row>
    <row r="817" spans="3:14" x14ac:dyDescent="0.25">
      <c r="C817"/>
      <c r="D817"/>
      <c r="E817"/>
      <c r="F817"/>
      <c r="G817"/>
      <c r="H817"/>
      <c r="I817"/>
      <c r="K817"/>
      <c r="L817"/>
      <c r="M817"/>
      <c r="N817"/>
    </row>
    <row r="818" spans="3:14" x14ac:dyDescent="0.25">
      <c r="C818"/>
      <c r="D818"/>
      <c r="E818"/>
      <c r="F818"/>
      <c r="G818"/>
      <c r="H818"/>
      <c r="I818"/>
      <c r="K818"/>
      <c r="L818"/>
      <c r="M818"/>
      <c r="N818"/>
    </row>
    <row r="819" spans="3:14" x14ac:dyDescent="0.25">
      <c r="C819"/>
      <c r="D819"/>
      <c r="E819"/>
      <c r="F819"/>
      <c r="G819"/>
      <c r="H819"/>
      <c r="I819"/>
      <c r="K819"/>
      <c r="L819"/>
      <c r="M819"/>
      <c r="N819"/>
    </row>
    <row r="820" spans="3:14" x14ac:dyDescent="0.25">
      <c r="C820"/>
      <c r="D820"/>
      <c r="E820"/>
      <c r="F820"/>
      <c r="G820"/>
      <c r="H820"/>
      <c r="I820"/>
      <c r="K820"/>
      <c r="L820"/>
      <c r="M820"/>
      <c r="N820"/>
    </row>
    <row r="821" spans="3:14" x14ac:dyDescent="0.25">
      <c r="C821"/>
      <c r="D821"/>
      <c r="E821"/>
      <c r="F821"/>
      <c r="G821"/>
      <c r="H821"/>
      <c r="I821"/>
      <c r="K821"/>
      <c r="L821"/>
      <c r="M821"/>
      <c r="N821"/>
    </row>
    <row r="822" spans="3:14" x14ac:dyDescent="0.25">
      <c r="C822"/>
      <c r="D822"/>
      <c r="E822"/>
      <c r="F822"/>
      <c r="G822"/>
      <c r="H822"/>
      <c r="I822"/>
      <c r="K822"/>
      <c r="L822"/>
      <c r="M822"/>
      <c r="N822"/>
    </row>
    <row r="823" spans="3:14" x14ac:dyDescent="0.25">
      <c r="C823"/>
      <c r="D823"/>
      <c r="E823"/>
      <c r="F823"/>
      <c r="G823"/>
      <c r="H823"/>
      <c r="I823"/>
      <c r="K823"/>
      <c r="L823"/>
      <c r="M823"/>
      <c r="N823"/>
    </row>
    <row r="824" spans="3:14" x14ac:dyDescent="0.25">
      <c r="C824"/>
      <c r="D824"/>
      <c r="E824"/>
      <c r="F824"/>
      <c r="G824"/>
      <c r="H824"/>
      <c r="I824"/>
      <c r="K824"/>
      <c r="L824"/>
      <c r="M824"/>
      <c r="N824"/>
    </row>
    <row r="825" spans="3:14" x14ac:dyDescent="0.25">
      <c r="C825"/>
      <c r="D825"/>
      <c r="E825"/>
      <c r="F825"/>
      <c r="G825"/>
      <c r="H825"/>
      <c r="I825"/>
      <c r="K825"/>
      <c r="L825"/>
      <c r="M825"/>
      <c r="N825"/>
    </row>
    <row r="826" spans="3:14" x14ac:dyDescent="0.25">
      <c r="C826"/>
      <c r="D826"/>
      <c r="E826"/>
      <c r="F826"/>
      <c r="G826"/>
      <c r="H826"/>
      <c r="I826"/>
      <c r="K826"/>
      <c r="L826"/>
      <c r="M826"/>
      <c r="N826"/>
    </row>
    <row r="827" spans="3:14" x14ac:dyDescent="0.25">
      <c r="C827"/>
      <c r="D827"/>
      <c r="E827"/>
      <c r="F827"/>
      <c r="G827"/>
      <c r="H827"/>
      <c r="I827"/>
      <c r="K827"/>
      <c r="L827"/>
      <c r="M827"/>
      <c r="N827"/>
    </row>
    <row r="828" spans="3:14" x14ac:dyDescent="0.25">
      <c r="C828"/>
      <c r="D828"/>
      <c r="E828"/>
      <c r="F828"/>
      <c r="G828"/>
      <c r="H828"/>
      <c r="I828"/>
      <c r="K828"/>
      <c r="L828"/>
      <c r="M828"/>
      <c r="N828"/>
    </row>
    <row r="829" spans="3:14" x14ac:dyDescent="0.25">
      <c r="C829"/>
      <c r="D829"/>
      <c r="E829"/>
      <c r="F829"/>
      <c r="G829"/>
      <c r="H829"/>
      <c r="I829"/>
      <c r="K829"/>
      <c r="L829"/>
      <c r="M829"/>
      <c r="N829"/>
    </row>
    <row r="830" spans="3:14" x14ac:dyDescent="0.25">
      <c r="C830"/>
      <c r="D830"/>
      <c r="E830"/>
      <c r="F830"/>
      <c r="G830"/>
      <c r="H830"/>
      <c r="I830"/>
      <c r="K830"/>
      <c r="L830"/>
      <c r="M830"/>
      <c r="N830"/>
    </row>
    <row r="831" spans="3:14" x14ac:dyDescent="0.25">
      <c r="C831"/>
      <c r="D831"/>
      <c r="E831"/>
      <c r="F831"/>
      <c r="G831"/>
      <c r="H831"/>
      <c r="I831"/>
      <c r="K831"/>
      <c r="L831"/>
      <c r="M831"/>
      <c r="N831"/>
    </row>
    <row r="832" spans="3:14" x14ac:dyDescent="0.25">
      <c r="C832"/>
      <c r="D832"/>
      <c r="E832"/>
      <c r="F832"/>
      <c r="G832"/>
      <c r="H832"/>
      <c r="I832"/>
      <c r="K832"/>
      <c r="L832"/>
      <c r="M832"/>
      <c r="N832"/>
    </row>
    <row r="833" spans="3:14" x14ac:dyDescent="0.25">
      <c r="C833"/>
      <c r="D833"/>
      <c r="E833"/>
      <c r="F833"/>
      <c r="G833"/>
      <c r="H833"/>
      <c r="I833"/>
      <c r="K833"/>
      <c r="L833"/>
      <c r="M833"/>
      <c r="N833"/>
    </row>
    <row r="834" spans="3:14" x14ac:dyDescent="0.25">
      <c r="C834"/>
      <c r="D834"/>
      <c r="E834"/>
      <c r="F834"/>
      <c r="G834"/>
      <c r="H834"/>
      <c r="I834"/>
      <c r="K834"/>
      <c r="L834"/>
      <c r="M834"/>
      <c r="N834"/>
    </row>
    <row r="835" spans="3:14" x14ac:dyDescent="0.25">
      <c r="C835"/>
      <c r="D835"/>
      <c r="E835"/>
      <c r="F835"/>
      <c r="G835"/>
      <c r="H835"/>
      <c r="I835"/>
      <c r="K835"/>
      <c r="L835"/>
      <c r="M835"/>
      <c r="N835"/>
    </row>
    <row r="836" spans="3:14" x14ac:dyDescent="0.25">
      <c r="C836"/>
      <c r="D836"/>
      <c r="E836"/>
      <c r="F836"/>
      <c r="G836"/>
      <c r="H836"/>
      <c r="I836"/>
      <c r="K836"/>
      <c r="L836"/>
      <c r="M836"/>
      <c r="N836"/>
    </row>
    <row r="837" spans="3:14" x14ac:dyDescent="0.25">
      <c r="C837"/>
      <c r="D837"/>
      <c r="E837"/>
      <c r="F837"/>
      <c r="G837"/>
      <c r="H837"/>
      <c r="I837"/>
      <c r="K837"/>
      <c r="L837"/>
      <c r="M837"/>
      <c r="N837"/>
    </row>
    <row r="838" spans="3:14" x14ac:dyDescent="0.25">
      <c r="C838"/>
      <c r="D838"/>
      <c r="E838"/>
      <c r="F838"/>
      <c r="G838"/>
      <c r="H838"/>
      <c r="I838"/>
      <c r="K838"/>
      <c r="L838"/>
      <c r="M838"/>
      <c r="N838"/>
    </row>
    <row r="839" spans="3:14" x14ac:dyDescent="0.25">
      <c r="C839"/>
      <c r="D839"/>
      <c r="E839"/>
      <c r="F839"/>
      <c r="G839"/>
      <c r="H839"/>
      <c r="I839"/>
      <c r="K839"/>
      <c r="L839"/>
      <c r="M839"/>
      <c r="N839"/>
    </row>
    <row r="840" spans="3:14" x14ac:dyDescent="0.25">
      <c r="C840"/>
      <c r="D840"/>
      <c r="E840"/>
      <c r="F840"/>
      <c r="G840"/>
      <c r="H840"/>
      <c r="I840"/>
      <c r="K840"/>
      <c r="L840"/>
      <c r="M840"/>
      <c r="N840"/>
    </row>
    <row r="841" spans="3:14" x14ac:dyDescent="0.25">
      <c r="C841"/>
      <c r="D841"/>
      <c r="E841"/>
      <c r="F841"/>
      <c r="G841"/>
      <c r="H841"/>
      <c r="I841"/>
      <c r="K841"/>
      <c r="L841"/>
      <c r="M841"/>
      <c r="N841"/>
    </row>
    <row r="842" spans="3:14" x14ac:dyDescent="0.25">
      <c r="C842"/>
      <c r="D842"/>
      <c r="E842"/>
      <c r="F842"/>
      <c r="G842"/>
      <c r="H842"/>
      <c r="I842"/>
      <c r="K842"/>
      <c r="L842"/>
      <c r="M842"/>
      <c r="N842"/>
    </row>
    <row r="843" spans="3:14" x14ac:dyDescent="0.25">
      <c r="C843"/>
      <c r="D843"/>
      <c r="E843"/>
      <c r="F843"/>
      <c r="G843"/>
      <c r="H843"/>
      <c r="I843"/>
      <c r="K843"/>
      <c r="L843"/>
      <c r="M843"/>
      <c r="N843"/>
    </row>
    <row r="844" spans="3:14" x14ac:dyDescent="0.25">
      <c r="C844"/>
      <c r="D844"/>
      <c r="E844"/>
      <c r="F844"/>
      <c r="G844"/>
      <c r="H844"/>
      <c r="I844"/>
      <c r="K844"/>
      <c r="L844"/>
      <c r="M844"/>
      <c r="N844"/>
    </row>
    <row r="845" spans="3:14" x14ac:dyDescent="0.25">
      <c r="C845"/>
      <c r="D845"/>
      <c r="E845"/>
      <c r="F845"/>
      <c r="G845"/>
      <c r="H845"/>
      <c r="I845"/>
      <c r="K845"/>
      <c r="L845"/>
      <c r="M845"/>
      <c r="N845"/>
    </row>
    <row r="846" spans="3:14" x14ac:dyDescent="0.25">
      <c r="C846"/>
      <c r="D846"/>
      <c r="E846"/>
      <c r="F846"/>
      <c r="G846"/>
      <c r="H846"/>
      <c r="I846"/>
      <c r="K846"/>
      <c r="L846"/>
      <c r="M846"/>
      <c r="N846"/>
    </row>
    <row r="847" spans="3:14" x14ac:dyDescent="0.25">
      <c r="C847"/>
      <c r="D847"/>
      <c r="E847"/>
      <c r="F847"/>
      <c r="G847"/>
      <c r="H847"/>
      <c r="I847"/>
      <c r="K847"/>
      <c r="L847"/>
      <c r="M847"/>
      <c r="N847"/>
    </row>
    <row r="848" spans="3:14" x14ac:dyDescent="0.25">
      <c r="C848"/>
      <c r="D848"/>
      <c r="E848"/>
      <c r="F848"/>
      <c r="G848"/>
      <c r="H848"/>
      <c r="I848"/>
      <c r="K848"/>
      <c r="L848"/>
      <c r="M848"/>
      <c r="N848"/>
    </row>
    <row r="849" spans="3:14" x14ac:dyDescent="0.25">
      <c r="C849"/>
      <c r="D849"/>
      <c r="E849"/>
      <c r="F849"/>
      <c r="G849"/>
      <c r="H849"/>
      <c r="I849"/>
      <c r="K849"/>
      <c r="L849"/>
      <c r="M849"/>
      <c r="N849"/>
    </row>
    <row r="850" spans="3:14" x14ac:dyDescent="0.25">
      <c r="C850"/>
      <c r="D850"/>
      <c r="E850"/>
      <c r="F850"/>
      <c r="G850"/>
      <c r="H850"/>
      <c r="I850"/>
      <c r="K850"/>
      <c r="L850"/>
      <c r="M850"/>
      <c r="N850"/>
    </row>
    <row r="851" spans="3:14" x14ac:dyDescent="0.25">
      <c r="C851"/>
      <c r="D851"/>
      <c r="E851"/>
      <c r="F851"/>
      <c r="G851"/>
      <c r="H851"/>
      <c r="I851"/>
      <c r="K851"/>
      <c r="L851"/>
      <c r="M851"/>
      <c r="N851"/>
    </row>
    <row r="852" spans="3:14" x14ac:dyDescent="0.25">
      <c r="C852"/>
      <c r="D852"/>
      <c r="E852"/>
      <c r="F852"/>
      <c r="G852"/>
      <c r="H852"/>
      <c r="I852"/>
      <c r="K852"/>
      <c r="L852"/>
      <c r="M852"/>
      <c r="N852"/>
    </row>
    <row r="853" spans="3:14" x14ac:dyDescent="0.25">
      <c r="C853"/>
      <c r="D853"/>
      <c r="E853"/>
      <c r="F853"/>
      <c r="G853"/>
      <c r="H853"/>
      <c r="I853"/>
      <c r="K853"/>
      <c r="L853"/>
      <c r="M853"/>
      <c r="N853"/>
    </row>
    <row r="854" spans="3:14" x14ac:dyDescent="0.25">
      <c r="C854"/>
      <c r="D854"/>
      <c r="E854"/>
      <c r="F854"/>
      <c r="G854"/>
      <c r="H854"/>
      <c r="I854"/>
      <c r="K854"/>
      <c r="L854"/>
      <c r="M854"/>
      <c r="N854"/>
    </row>
    <row r="855" spans="3:14" x14ac:dyDescent="0.25">
      <c r="C855"/>
      <c r="D855"/>
      <c r="E855"/>
      <c r="F855"/>
      <c r="G855"/>
      <c r="H855"/>
      <c r="I855"/>
      <c r="K855"/>
      <c r="L855"/>
      <c r="M855"/>
      <c r="N855"/>
    </row>
    <row r="856" spans="3:14" x14ac:dyDescent="0.25">
      <c r="C856"/>
      <c r="D856"/>
      <c r="E856"/>
      <c r="F856"/>
      <c r="G856"/>
      <c r="H856"/>
      <c r="I856"/>
      <c r="K856"/>
      <c r="L856"/>
      <c r="M856"/>
      <c r="N856"/>
    </row>
    <row r="857" spans="3:14" x14ac:dyDescent="0.25">
      <c r="C857"/>
      <c r="D857"/>
      <c r="E857"/>
      <c r="F857"/>
      <c r="G857"/>
      <c r="H857"/>
      <c r="I857"/>
      <c r="K857"/>
      <c r="L857"/>
      <c r="M857"/>
      <c r="N857"/>
    </row>
    <row r="858" spans="3:14" x14ac:dyDescent="0.25">
      <c r="C858"/>
      <c r="D858"/>
      <c r="E858"/>
      <c r="F858"/>
      <c r="G858"/>
      <c r="H858"/>
      <c r="I858"/>
      <c r="K858"/>
      <c r="L858"/>
      <c r="M858"/>
      <c r="N858"/>
    </row>
    <row r="859" spans="3:14" x14ac:dyDescent="0.25">
      <c r="C859"/>
      <c r="D859"/>
      <c r="E859"/>
      <c r="F859"/>
      <c r="G859"/>
      <c r="H859"/>
      <c r="I859"/>
      <c r="K859"/>
      <c r="L859"/>
      <c r="M859"/>
      <c r="N859"/>
    </row>
    <row r="860" spans="3:14" x14ac:dyDescent="0.25">
      <c r="C860"/>
      <c r="D860"/>
      <c r="E860"/>
      <c r="F860"/>
      <c r="G860"/>
      <c r="H860"/>
      <c r="I860"/>
      <c r="K860"/>
      <c r="L860"/>
      <c r="M860"/>
      <c r="N860"/>
    </row>
    <row r="861" spans="3:14" x14ac:dyDescent="0.25">
      <c r="C861"/>
      <c r="D861"/>
      <c r="E861"/>
      <c r="F861"/>
      <c r="G861"/>
      <c r="H861"/>
      <c r="I861"/>
      <c r="K861"/>
      <c r="L861"/>
      <c r="M861"/>
      <c r="N861"/>
    </row>
    <row r="862" spans="3:14" x14ac:dyDescent="0.25">
      <c r="C862"/>
      <c r="D862"/>
      <c r="E862"/>
      <c r="F862"/>
      <c r="G862"/>
      <c r="H862"/>
      <c r="I862"/>
      <c r="K862"/>
      <c r="L862"/>
      <c r="M862"/>
      <c r="N862"/>
    </row>
    <row r="863" spans="3:14" x14ac:dyDescent="0.25">
      <c r="C863"/>
      <c r="D863"/>
      <c r="E863"/>
      <c r="F863"/>
      <c r="G863"/>
      <c r="H863"/>
      <c r="I863"/>
      <c r="K863"/>
      <c r="L863"/>
      <c r="M863"/>
      <c r="N863"/>
    </row>
    <row r="864" spans="3:14" x14ac:dyDescent="0.25">
      <c r="C864"/>
      <c r="D864"/>
      <c r="E864"/>
      <c r="F864"/>
      <c r="G864"/>
      <c r="H864"/>
      <c r="I864"/>
      <c r="K864"/>
      <c r="L864"/>
      <c r="M864"/>
      <c r="N864"/>
    </row>
    <row r="865" spans="3:14" x14ac:dyDescent="0.25">
      <c r="C865"/>
      <c r="D865"/>
      <c r="E865"/>
      <c r="F865"/>
      <c r="G865"/>
      <c r="H865"/>
      <c r="I865"/>
      <c r="K865"/>
      <c r="L865"/>
      <c r="M865"/>
      <c r="N865"/>
    </row>
    <row r="866" spans="3:14" x14ac:dyDescent="0.25">
      <c r="C866"/>
      <c r="D866"/>
      <c r="E866"/>
      <c r="F866"/>
      <c r="G866"/>
      <c r="H866"/>
      <c r="I866"/>
      <c r="K866"/>
      <c r="L866"/>
      <c r="M866"/>
      <c r="N866"/>
    </row>
    <row r="867" spans="3:14" x14ac:dyDescent="0.25">
      <c r="C867"/>
      <c r="D867"/>
      <c r="E867"/>
      <c r="F867"/>
      <c r="G867"/>
      <c r="H867"/>
      <c r="I867"/>
      <c r="K867"/>
      <c r="L867"/>
      <c r="M867"/>
      <c r="N867"/>
    </row>
    <row r="868" spans="3:14" x14ac:dyDescent="0.25">
      <c r="C868"/>
      <c r="D868"/>
      <c r="E868"/>
      <c r="F868"/>
      <c r="G868"/>
      <c r="H868"/>
      <c r="I868"/>
      <c r="K868"/>
      <c r="L868"/>
      <c r="M868"/>
      <c r="N868"/>
    </row>
    <row r="869" spans="3:14" x14ac:dyDescent="0.25">
      <c r="C869"/>
      <c r="D869"/>
      <c r="E869"/>
      <c r="F869"/>
      <c r="G869"/>
      <c r="H869"/>
      <c r="I869"/>
      <c r="K869"/>
      <c r="L869"/>
      <c r="M869"/>
      <c r="N869"/>
    </row>
    <row r="870" spans="3:14" x14ac:dyDescent="0.25">
      <c r="C870"/>
      <c r="D870"/>
      <c r="E870"/>
      <c r="F870"/>
      <c r="G870"/>
      <c r="H870"/>
      <c r="I870"/>
      <c r="K870"/>
      <c r="L870"/>
      <c r="M870"/>
      <c r="N870"/>
    </row>
    <row r="871" spans="3:14" x14ac:dyDescent="0.25">
      <c r="C871"/>
      <c r="D871"/>
      <c r="E871"/>
      <c r="F871"/>
      <c r="G871"/>
      <c r="H871"/>
      <c r="I871"/>
      <c r="K871"/>
      <c r="L871"/>
      <c r="M871"/>
      <c r="N871"/>
    </row>
    <row r="872" spans="3:14" x14ac:dyDescent="0.25">
      <c r="C872"/>
      <c r="D872"/>
      <c r="E872"/>
      <c r="F872"/>
      <c r="G872"/>
      <c r="H872"/>
      <c r="I872"/>
      <c r="K872"/>
      <c r="L872"/>
      <c r="M872"/>
      <c r="N872"/>
    </row>
    <row r="873" spans="3:14" x14ac:dyDescent="0.25">
      <c r="C873"/>
      <c r="D873"/>
      <c r="E873"/>
      <c r="F873"/>
      <c r="G873"/>
      <c r="H873"/>
      <c r="I873"/>
      <c r="K873"/>
      <c r="L873"/>
      <c r="M873"/>
      <c r="N873"/>
    </row>
    <row r="874" spans="3:14" x14ac:dyDescent="0.25">
      <c r="C874"/>
      <c r="D874"/>
      <c r="E874"/>
      <c r="F874"/>
      <c r="G874"/>
      <c r="H874"/>
      <c r="I874"/>
      <c r="K874"/>
      <c r="L874"/>
      <c r="M874"/>
      <c r="N874"/>
    </row>
    <row r="875" spans="3:14" x14ac:dyDescent="0.25">
      <c r="C875"/>
      <c r="D875"/>
      <c r="E875"/>
      <c r="F875"/>
      <c r="G875"/>
      <c r="H875"/>
      <c r="I875"/>
      <c r="K875"/>
      <c r="L875"/>
      <c r="M875"/>
      <c r="N875"/>
    </row>
    <row r="876" spans="3:14" x14ac:dyDescent="0.25">
      <c r="C876"/>
      <c r="D876"/>
      <c r="E876"/>
      <c r="F876"/>
      <c r="G876"/>
      <c r="H876"/>
      <c r="I876"/>
      <c r="K876"/>
      <c r="L876"/>
      <c r="M876"/>
      <c r="N876"/>
    </row>
    <row r="877" spans="3:14" x14ac:dyDescent="0.25">
      <c r="C877"/>
      <c r="D877"/>
      <c r="E877"/>
      <c r="F877"/>
      <c r="G877"/>
      <c r="H877"/>
      <c r="I877"/>
      <c r="K877"/>
      <c r="L877"/>
      <c r="M877"/>
      <c r="N877"/>
    </row>
    <row r="878" spans="3:14" x14ac:dyDescent="0.25">
      <c r="C878"/>
      <c r="D878"/>
      <c r="E878"/>
      <c r="F878"/>
      <c r="G878"/>
      <c r="H878"/>
      <c r="I878"/>
      <c r="K878"/>
      <c r="L878"/>
      <c r="M878"/>
      <c r="N878"/>
    </row>
    <row r="879" spans="3:14" x14ac:dyDescent="0.25">
      <c r="C879"/>
      <c r="D879"/>
      <c r="E879"/>
      <c r="F879"/>
      <c r="G879"/>
      <c r="H879"/>
      <c r="I879"/>
      <c r="K879"/>
      <c r="L879"/>
      <c r="M879"/>
      <c r="N879"/>
    </row>
    <row r="880" spans="3:14" x14ac:dyDescent="0.25">
      <c r="C880"/>
      <c r="D880"/>
      <c r="E880"/>
      <c r="F880"/>
      <c r="G880"/>
      <c r="H880"/>
      <c r="I880"/>
      <c r="K880"/>
      <c r="L880"/>
      <c r="M880"/>
      <c r="N880"/>
    </row>
    <row r="881" spans="3:14" x14ac:dyDescent="0.25">
      <c r="C881"/>
      <c r="D881"/>
      <c r="E881"/>
      <c r="F881"/>
      <c r="G881"/>
      <c r="H881"/>
      <c r="I881"/>
      <c r="K881"/>
      <c r="L881"/>
      <c r="M881"/>
      <c r="N881"/>
    </row>
    <row r="882" spans="3:14" x14ac:dyDescent="0.25">
      <c r="C882"/>
      <c r="D882"/>
      <c r="E882"/>
      <c r="F882"/>
      <c r="G882"/>
      <c r="H882"/>
      <c r="I882"/>
      <c r="K882"/>
      <c r="L882"/>
      <c r="M882"/>
      <c r="N882"/>
    </row>
    <row r="883" spans="3:14" x14ac:dyDescent="0.25">
      <c r="C883"/>
      <c r="D883"/>
      <c r="E883"/>
      <c r="F883"/>
      <c r="G883"/>
      <c r="H883"/>
      <c r="I883"/>
      <c r="K883"/>
      <c r="L883"/>
      <c r="M883"/>
      <c r="N883"/>
    </row>
    <row r="884" spans="3:14" x14ac:dyDescent="0.25">
      <c r="C884"/>
      <c r="D884"/>
      <c r="E884"/>
      <c r="F884"/>
      <c r="G884"/>
      <c r="H884"/>
      <c r="I884"/>
      <c r="K884"/>
      <c r="L884"/>
      <c r="M884"/>
      <c r="N884"/>
    </row>
    <row r="885" spans="3:14" x14ac:dyDescent="0.25">
      <c r="C885"/>
      <c r="D885"/>
      <c r="E885"/>
      <c r="F885"/>
      <c r="G885"/>
      <c r="H885"/>
      <c r="I885"/>
      <c r="K885"/>
      <c r="L885"/>
      <c r="M885"/>
      <c r="N885"/>
    </row>
    <row r="886" spans="3:14" x14ac:dyDescent="0.25">
      <c r="C886"/>
      <c r="D886"/>
      <c r="E886"/>
      <c r="F886"/>
      <c r="G886"/>
      <c r="H886"/>
      <c r="I886"/>
      <c r="K886"/>
      <c r="L886"/>
      <c r="M886"/>
      <c r="N886"/>
    </row>
    <row r="887" spans="3:14" x14ac:dyDescent="0.25">
      <c r="C887"/>
      <c r="D887"/>
      <c r="E887"/>
      <c r="F887"/>
      <c r="G887"/>
      <c r="H887"/>
      <c r="I887"/>
      <c r="K887"/>
      <c r="L887"/>
      <c r="M887"/>
      <c r="N887"/>
    </row>
    <row r="888" spans="3:14" x14ac:dyDescent="0.25">
      <c r="C888"/>
      <c r="D888"/>
      <c r="E888"/>
      <c r="F888"/>
      <c r="G888"/>
      <c r="H888"/>
      <c r="I888"/>
      <c r="K888"/>
      <c r="L888"/>
      <c r="M888"/>
      <c r="N888"/>
    </row>
    <row r="889" spans="3:14" x14ac:dyDescent="0.25">
      <c r="C889"/>
      <c r="D889"/>
      <c r="E889"/>
      <c r="F889"/>
      <c r="G889"/>
      <c r="H889"/>
      <c r="I889"/>
      <c r="K889"/>
      <c r="L889"/>
      <c r="M889"/>
      <c r="N889"/>
    </row>
    <row r="890" spans="3:14" x14ac:dyDescent="0.25">
      <c r="C890"/>
      <c r="D890"/>
      <c r="E890"/>
      <c r="F890"/>
      <c r="G890"/>
      <c r="H890"/>
      <c r="I890"/>
      <c r="K890"/>
      <c r="L890"/>
      <c r="M890"/>
      <c r="N890"/>
    </row>
    <row r="891" spans="3:14" x14ac:dyDescent="0.25">
      <c r="C891"/>
      <c r="D891"/>
      <c r="E891"/>
      <c r="F891"/>
      <c r="G891"/>
      <c r="H891"/>
      <c r="I891"/>
      <c r="K891"/>
      <c r="L891"/>
      <c r="M891"/>
      <c r="N891"/>
    </row>
    <row r="892" spans="3:14" x14ac:dyDescent="0.25">
      <c r="C892"/>
      <c r="D892"/>
      <c r="E892"/>
      <c r="F892"/>
      <c r="G892"/>
      <c r="H892"/>
      <c r="I892"/>
      <c r="K892"/>
      <c r="L892"/>
      <c r="M892"/>
      <c r="N892"/>
    </row>
    <row r="893" spans="3:14" x14ac:dyDescent="0.25">
      <c r="C893"/>
      <c r="D893"/>
      <c r="E893"/>
      <c r="F893"/>
      <c r="G893"/>
      <c r="H893"/>
      <c r="I893"/>
      <c r="K893"/>
      <c r="L893"/>
      <c r="M893"/>
      <c r="N893"/>
    </row>
    <row r="894" spans="3:14" x14ac:dyDescent="0.25">
      <c r="C894"/>
      <c r="D894"/>
      <c r="E894"/>
      <c r="F894"/>
      <c r="G894"/>
      <c r="H894"/>
      <c r="I894"/>
      <c r="K894"/>
      <c r="L894"/>
      <c r="M894"/>
      <c r="N894"/>
    </row>
    <row r="895" spans="3:14" x14ac:dyDescent="0.25">
      <c r="C895"/>
      <c r="D895"/>
      <c r="E895"/>
      <c r="F895"/>
      <c r="G895"/>
      <c r="H895"/>
      <c r="I895"/>
      <c r="K895"/>
      <c r="L895"/>
      <c r="M895"/>
      <c r="N895"/>
    </row>
    <row r="896" spans="3:14" x14ac:dyDescent="0.25">
      <c r="C896"/>
      <c r="D896"/>
      <c r="E896"/>
      <c r="F896"/>
      <c r="G896"/>
      <c r="H896"/>
      <c r="I896"/>
      <c r="K896"/>
      <c r="L896"/>
      <c r="M896"/>
      <c r="N896"/>
    </row>
    <row r="897" spans="3:14" x14ac:dyDescent="0.25">
      <c r="C897"/>
      <c r="D897"/>
      <c r="E897"/>
      <c r="F897"/>
      <c r="G897"/>
      <c r="H897"/>
      <c r="I897"/>
      <c r="K897"/>
      <c r="L897"/>
      <c r="M897"/>
      <c r="N897"/>
    </row>
    <row r="898" spans="3:14" x14ac:dyDescent="0.25">
      <c r="C898"/>
      <c r="D898"/>
      <c r="E898"/>
      <c r="F898"/>
      <c r="G898"/>
      <c r="H898"/>
      <c r="I898"/>
      <c r="K898"/>
      <c r="L898"/>
      <c r="M898"/>
      <c r="N898"/>
    </row>
    <row r="899" spans="3:14" x14ac:dyDescent="0.25">
      <c r="C899"/>
      <c r="D899"/>
      <c r="E899"/>
      <c r="F899"/>
      <c r="G899"/>
      <c r="H899"/>
      <c r="I899"/>
      <c r="K899"/>
      <c r="L899"/>
      <c r="M899"/>
      <c r="N899"/>
    </row>
    <row r="900" spans="3:14" x14ac:dyDescent="0.25">
      <c r="C900"/>
      <c r="D900"/>
      <c r="E900"/>
      <c r="F900"/>
      <c r="G900"/>
      <c r="H900"/>
      <c r="I900"/>
      <c r="K900"/>
      <c r="L900"/>
      <c r="M900"/>
      <c r="N900"/>
    </row>
    <row r="901" spans="3:14" x14ac:dyDescent="0.25">
      <c r="C901"/>
      <c r="D901"/>
      <c r="E901"/>
      <c r="F901"/>
      <c r="G901"/>
      <c r="H901"/>
      <c r="I901"/>
      <c r="K901"/>
      <c r="L901"/>
      <c r="M901"/>
      <c r="N901"/>
    </row>
    <row r="902" spans="3:14" x14ac:dyDescent="0.25">
      <c r="C902"/>
      <c r="D902"/>
      <c r="E902"/>
      <c r="F902"/>
      <c r="G902"/>
      <c r="H902"/>
      <c r="I902"/>
      <c r="K902"/>
      <c r="L902"/>
      <c r="M902"/>
      <c r="N902"/>
    </row>
    <row r="903" spans="3:14" x14ac:dyDescent="0.25">
      <c r="C903"/>
      <c r="D903"/>
      <c r="E903"/>
      <c r="F903"/>
      <c r="G903"/>
      <c r="H903"/>
      <c r="I903"/>
      <c r="K903"/>
      <c r="L903"/>
      <c r="M903"/>
      <c r="N903"/>
    </row>
    <row r="904" spans="3:14" x14ac:dyDescent="0.25">
      <c r="C904"/>
      <c r="D904"/>
      <c r="E904"/>
      <c r="F904"/>
      <c r="G904"/>
      <c r="H904"/>
      <c r="I904"/>
      <c r="K904"/>
      <c r="L904"/>
      <c r="M904"/>
      <c r="N904"/>
    </row>
    <row r="905" spans="3:14" x14ac:dyDescent="0.25">
      <c r="C905"/>
      <c r="D905"/>
      <c r="E905"/>
      <c r="F905"/>
      <c r="G905"/>
      <c r="H905"/>
      <c r="I905"/>
      <c r="K905"/>
      <c r="L905"/>
      <c r="M905"/>
      <c r="N905"/>
    </row>
    <row r="906" spans="3:14" x14ac:dyDescent="0.25">
      <c r="C906"/>
      <c r="D906"/>
      <c r="E906"/>
      <c r="F906"/>
      <c r="G906"/>
      <c r="H906"/>
      <c r="I906"/>
      <c r="K906"/>
      <c r="L906"/>
      <c r="M906"/>
      <c r="N906"/>
    </row>
    <row r="907" spans="3:14" x14ac:dyDescent="0.25">
      <c r="C907"/>
      <c r="D907"/>
      <c r="E907"/>
      <c r="F907"/>
      <c r="G907"/>
      <c r="H907"/>
      <c r="I907"/>
      <c r="K907"/>
      <c r="L907"/>
      <c r="M907"/>
      <c r="N907"/>
    </row>
    <row r="908" spans="3:14" x14ac:dyDescent="0.25">
      <c r="C908"/>
      <c r="D908"/>
      <c r="E908"/>
      <c r="F908"/>
      <c r="G908"/>
      <c r="H908"/>
      <c r="I908"/>
      <c r="K908"/>
      <c r="L908"/>
      <c r="M908"/>
      <c r="N908"/>
    </row>
    <row r="909" spans="3:14" x14ac:dyDescent="0.25">
      <c r="C909"/>
      <c r="D909"/>
      <c r="E909"/>
      <c r="F909"/>
      <c r="G909"/>
      <c r="H909"/>
      <c r="I909"/>
      <c r="K909"/>
      <c r="L909"/>
      <c r="M909"/>
      <c r="N909"/>
    </row>
  </sheetData>
  <autoFilter ref="A1:AD75"/>
  <mergeCells count="1">
    <mergeCell ref="A75:C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68"/>
  <sheetViews>
    <sheetView zoomScaleNormal="100"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5.28515625" style="14" customWidth="1"/>
    <col min="2" max="2" width="18.5703125" style="7" customWidth="1"/>
    <col min="3" max="3" width="67" style="6" customWidth="1"/>
    <col min="4" max="4" width="11.5703125" style="7" customWidth="1"/>
    <col min="5" max="5" width="10.7109375" style="6" customWidth="1"/>
    <col min="6" max="6" width="33.85546875" style="6" customWidth="1"/>
    <col min="7" max="7" width="15" style="6" customWidth="1"/>
    <col min="8" max="8" width="15.42578125" style="6" customWidth="1"/>
    <col min="9" max="9" width="15.28515625" style="6" customWidth="1"/>
    <col min="10" max="10" width="10.42578125" style="6" customWidth="1"/>
    <col min="11" max="11" width="8.85546875" style="7" bestFit="1" customWidth="1"/>
    <col min="12" max="12" width="12.28515625" style="6" bestFit="1" customWidth="1"/>
    <col min="13" max="13" width="17.5703125" style="8" bestFit="1" customWidth="1"/>
    <col min="14" max="14" width="20.140625" style="8" bestFit="1" customWidth="1"/>
    <col min="15" max="15" width="3.140625" style="9" bestFit="1" customWidth="1"/>
    <col min="16" max="16" width="18.28515625" style="8" bestFit="1" customWidth="1"/>
    <col min="17" max="17" width="3.140625" style="9" bestFit="1" customWidth="1"/>
    <col min="18" max="18" width="14.42578125" style="8" bestFit="1" customWidth="1"/>
    <col min="19" max="19" width="3.140625" style="9" bestFit="1" customWidth="1"/>
    <col min="20" max="20" width="8.85546875" style="10" bestFit="1" customWidth="1"/>
    <col min="21" max="21" width="8" style="10" bestFit="1" customWidth="1"/>
    <col min="22" max="22" width="3.140625" style="10" bestFit="1" customWidth="1"/>
    <col min="23" max="23" width="8" style="10" bestFit="1" customWidth="1"/>
    <col min="24" max="24" width="3.140625" style="10" bestFit="1" customWidth="1"/>
    <col min="25" max="25" width="8" style="10" bestFit="1" customWidth="1"/>
    <col min="26" max="26" width="3.140625" style="10" bestFit="1" customWidth="1"/>
    <col min="27" max="27" width="8" style="10" bestFit="1" customWidth="1"/>
    <col min="28" max="28" width="11.5703125" style="10" bestFit="1" customWidth="1"/>
    <col min="29" max="29" width="18.140625" style="10" customWidth="1"/>
    <col min="30" max="30" width="14.140625" style="10" customWidth="1"/>
    <col min="31" max="31" width="15" style="10" customWidth="1"/>
    <col min="32" max="32" width="19.5703125" style="10" customWidth="1"/>
    <col min="33" max="34" width="10.140625" style="10" bestFit="1" customWidth="1"/>
    <col min="35" max="35" width="10.7109375" style="10" bestFit="1" customWidth="1"/>
    <col min="36" max="36" width="15.140625" style="10" bestFit="1" customWidth="1"/>
    <col min="37" max="37" width="11.42578125" style="10" customWidth="1"/>
    <col min="38" max="38" width="9.7109375" style="10" bestFit="1" customWidth="1"/>
    <col min="39" max="39" width="9.28515625" style="10" bestFit="1" customWidth="1"/>
    <col min="40" max="40" width="10.42578125" style="10" bestFit="1" customWidth="1"/>
    <col min="41" max="41" width="9.5703125" style="10" bestFit="1" customWidth="1"/>
    <col min="42" max="42" width="12.140625" style="10" customWidth="1"/>
    <col min="43" max="43" width="10.7109375" style="10" bestFit="1" customWidth="1"/>
    <col min="44" max="44" width="11.28515625" style="10" bestFit="1" customWidth="1"/>
    <col min="45" max="45" width="15.140625" style="10" bestFit="1" customWidth="1"/>
    <col min="46" max="46" width="12.42578125" style="10" bestFit="1" customWidth="1"/>
    <col min="47" max="47" width="17.85546875" style="10" bestFit="1" customWidth="1"/>
    <col min="48" max="48" width="23.7109375" style="10" bestFit="1" customWidth="1"/>
    <col min="49" max="49" width="22.28515625" style="10" bestFit="1" customWidth="1"/>
    <col min="50" max="50" width="8.5703125" style="10" bestFit="1" customWidth="1"/>
    <col min="51" max="51" width="9.140625" style="10"/>
    <col min="52" max="53" width="9.42578125" style="10" bestFit="1" customWidth="1"/>
    <col min="54" max="54" width="13.7109375" style="10" bestFit="1" customWidth="1"/>
    <col min="55" max="55" width="12.140625" style="10" bestFit="1" customWidth="1"/>
    <col min="56" max="56" width="9.140625" style="10"/>
    <col min="57" max="57" width="19.28515625" style="10" bestFit="1" customWidth="1"/>
    <col min="58" max="58" width="9.140625" style="10"/>
    <col min="59" max="59" width="9" style="10" bestFit="1" customWidth="1"/>
    <col min="60" max="60" width="15.5703125" style="10" bestFit="1" customWidth="1"/>
    <col min="61" max="61" width="18.5703125" style="10" bestFit="1" customWidth="1"/>
    <col min="62" max="62" width="24.7109375" style="10" bestFit="1" customWidth="1"/>
    <col min="63" max="63" width="24" style="10" bestFit="1" customWidth="1"/>
    <col min="64" max="64" width="14.42578125" style="10" bestFit="1" customWidth="1"/>
    <col min="65" max="65" width="18.85546875" style="10" customWidth="1"/>
    <col min="66" max="67" width="18.28515625" style="10" bestFit="1" customWidth="1"/>
    <col min="68" max="68" width="19" style="10" customWidth="1"/>
    <col min="69" max="69" width="6.85546875" style="10" bestFit="1" customWidth="1"/>
    <col min="70" max="70" width="14.42578125" style="10" bestFit="1" customWidth="1"/>
    <col min="71" max="71" width="13.140625" style="10" bestFit="1" customWidth="1"/>
    <col min="72" max="72" width="20.7109375" style="10" bestFit="1" customWidth="1"/>
    <col min="73" max="73" width="10.28515625" style="10" bestFit="1" customWidth="1"/>
    <col min="74" max="74" width="10.7109375" style="10" bestFit="1" customWidth="1"/>
    <col min="75" max="75" width="19.28515625" style="10" bestFit="1" customWidth="1"/>
    <col min="76" max="76" width="16.7109375" style="10" bestFit="1" customWidth="1"/>
    <col min="77" max="77" width="14.42578125" style="10" bestFit="1" customWidth="1"/>
    <col min="78" max="79" width="8.5703125" style="10" bestFit="1" customWidth="1"/>
    <col min="80" max="16384" width="9.140625" style="10"/>
  </cols>
  <sheetData>
    <row r="1" spans="1:44" ht="41.25" customHeight="1" x14ac:dyDescent="0.25">
      <c r="A1" s="139"/>
      <c r="B1" s="140" t="s">
        <v>6</v>
      </c>
      <c r="C1" s="219" t="s">
        <v>7</v>
      </c>
      <c r="D1" s="219"/>
      <c r="E1" s="219"/>
      <c r="F1" s="219"/>
      <c r="G1" s="219"/>
      <c r="H1" s="168"/>
      <c r="I1" s="141"/>
    </row>
    <row r="2" spans="1:44" ht="19.5" thickBot="1" x14ac:dyDescent="0.35">
      <c r="A2" s="139"/>
      <c r="B2" s="140"/>
      <c r="C2" s="143"/>
      <c r="D2" s="168"/>
      <c r="E2" s="142"/>
      <c r="F2" s="142"/>
      <c r="G2" s="141"/>
      <c r="H2" s="142"/>
      <c r="I2" s="141"/>
    </row>
    <row r="3" spans="1:44" s="71" customFormat="1" ht="50.25" customHeight="1" x14ac:dyDescent="0.25">
      <c r="A3" s="169" t="s">
        <v>17</v>
      </c>
      <c r="B3" s="170" t="s">
        <v>0</v>
      </c>
      <c r="C3" s="170" t="s">
        <v>1</v>
      </c>
      <c r="D3" s="170" t="s">
        <v>447</v>
      </c>
      <c r="E3" s="170" t="s">
        <v>123</v>
      </c>
      <c r="F3" s="170" t="s">
        <v>2</v>
      </c>
      <c r="G3" s="171" t="s">
        <v>10</v>
      </c>
      <c r="H3" s="172" t="s">
        <v>4</v>
      </c>
      <c r="I3" s="173" t="s">
        <v>11</v>
      </c>
    </row>
    <row r="4" spans="1:44" x14ac:dyDescent="0.25">
      <c r="A4" s="174">
        <v>1</v>
      </c>
      <c r="B4" s="175" t="s">
        <v>136</v>
      </c>
      <c r="C4" s="161" t="s">
        <v>137</v>
      </c>
      <c r="D4" s="160" t="s">
        <v>452</v>
      </c>
      <c r="E4" s="175" t="s">
        <v>40</v>
      </c>
      <c r="F4" s="161" t="s">
        <v>138</v>
      </c>
      <c r="G4" s="176">
        <v>227765.84</v>
      </c>
      <c r="H4" s="176">
        <f>ROUND(G4*0.95,2)</f>
        <v>216377.55</v>
      </c>
      <c r="I4" s="177">
        <f>ROUND(G4*0.5,2)</f>
        <v>113882.92</v>
      </c>
      <c r="J4" s="10"/>
      <c r="M4" s="61"/>
      <c r="AC4" s="6"/>
      <c r="AD4" s="6"/>
      <c r="AF4" s="6"/>
      <c r="AG4" s="11"/>
      <c r="AH4" s="11"/>
      <c r="AK4" s="11"/>
      <c r="AL4" s="11"/>
      <c r="AM4" s="11"/>
      <c r="AN4" s="11"/>
      <c r="AO4" s="11"/>
      <c r="AP4" s="11"/>
      <c r="AR4" s="11"/>
    </row>
    <row r="5" spans="1:44" x14ac:dyDescent="0.25">
      <c r="A5" s="174">
        <v>2</v>
      </c>
      <c r="B5" s="175" t="s">
        <v>140</v>
      </c>
      <c r="C5" s="161" t="s">
        <v>141</v>
      </c>
      <c r="D5" s="160" t="s">
        <v>453</v>
      </c>
      <c r="E5" s="175" t="s">
        <v>66</v>
      </c>
      <c r="F5" s="161" t="s">
        <v>142</v>
      </c>
      <c r="G5" s="176">
        <v>100439.4</v>
      </c>
      <c r="H5" s="176">
        <f t="shared" ref="H5:H58" si="0">ROUND(G5*0.95,2)</f>
        <v>95417.43</v>
      </c>
      <c r="I5" s="177">
        <f t="shared" ref="I5:I9" si="1">ROUND(G5*0.85,2)</f>
        <v>85373.49</v>
      </c>
      <c r="J5" s="10"/>
      <c r="P5" s="10"/>
      <c r="AC5" s="6"/>
      <c r="AD5" s="6"/>
      <c r="AF5" s="6"/>
      <c r="AG5" s="11"/>
      <c r="AH5" s="11"/>
      <c r="AK5" s="11"/>
      <c r="AL5" s="11"/>
      <c r="AM5" s="11"/>
      <c r="AN5" s="11"/>
      <c r="AO5" s="11"/>
      <c r="AP5" s="11"/>
      <c r="AR5" s="11"/>
    </row>
    <row r="6" spans="1:44" x14ac:dyDescent="0.25">
      <c r="A6" s="174">
        <v>3</v>
      </c>
      <c r="B6" s="175" t="s">
        <v>144</v>
      </c>
      <c r="C6" s="161" t="s">
        <v>145</v>
      </c>
      <c r="D6" s="160" t="s">
        <v>454</v>
      </c>
      <c r="E6" s="175" t="s">
        <v>40</v>
      </c>
      <c r="F6" s="161" t="s">
        <v>146</v>
      </c>
      <c r="G6" s="176">
        <v>260121.31</v>
      </c>
      <c r="H6" s="176">
        <f t="shared" si="0"/>
        <v>247115.24</v>
      </c>
      <c r="I6" s="177">
        <f t="shared" si="1"/>
        <v>221103.11</v>
      </c>
      <c r="J6" s="10"/>
    </row>
    <row r="7" spans="1:44" x14ac:dyDescent="0.25">
      <c r="A7" s="174">
        <v>4</v>
      </c>
      <c r="B7" s="175" t="s">
        <v>150</v>
      </c>
      <c r="C7" s="161" t="s">
        <v>151</v>
      </c>
      <c r="D7" s="160" t="s">
        <v>455</v>
      </c>
      <c r="E7" s="175" t="s">
        <v>59</v>
      </c>
      <c r="F7" s="161" t="s">
        <v>152</v>
      </c>
      <c r="G7" s="176">
        <v>242600</v>
      </c>
      <c r="H7" s="176">
        <f t="shared" si="0"/>
        <v>230470</v>
      </c>
      <c r="I7" s="177">
        <f t="shared" si="1"/>
        <v>206210</v>
      </c>
      <c r="J7" s="10"/>
    </row>
    <row r="8" spans="1:44" x14ac:dyDescent="0.25">
      <c r="A8" s="174">
        <v>5</v>
      </c>
      <c r="B8" s="175" t="s">
        <v>155</v>
      </c>
      <c r="C8" s="161" t="s">
        <v>156</v>
      </c>
      <c r="D8" s="160" t="s">
        <v>456</v>
      </c>
      <c r="E8" s="175" t="s">
        <v>52</v>
      </c>
      <c r="F8" s="161" t="s">
        <v>157</v>
      </c>
      <c r="G8" s="176">
        <v>351000</v>
      </c>
      <c r="H8" s="176">
        <f t="shared" si="0"/>
        <v>333450</v>
      </c>
      <c r="I8" s="177">
        <f t="shared" si="1"/>
        <v>298350</v>
      </c>
      <c r="J8" s="10"/>
    </row>
    <row r="9" spans="1:44" x14ac:dyDescent="0.25">
      <c r="A9" s="174">
        <v>6</v>
      </c>
      <c r="B9" s="175" t="s">
        <v>159</v>
      </c>
      <c r="C9" s="161" t="s">
        <v>160</v>
      </c>
      <c r="D9" s="160" t="s">
        <v>457</v>
      </c>
      <c r="E9" s="175" t="s">
        <v>40</v>
      </c>
      <c r="F9" s="161" t="s">
        <v>161</v>
      </c>
      <c r="G9" s="176">
        <v>166094.89000000001</v>
      </c>
      <c r="H9" s="176">
        <f t="shared" si="0"/>
        <v>157790.15</v>
      </c>
      <c r="I9" s="177">
        <f t="shared" si="1"/>
        <v>141180.66</v>
      </c>
      <c r="J9" s="10"/>
    </row>
    <row r="10" spans="1:44" ht="30" x14ac:dyDescent="0.25">
      <c r="A10" s="174">
        <v>7</v>
      </c>
      <c r="B10" s="175" t="s">
        <v>163</v>
      </c>
      <c r="C10" s="161" t="s">
        <v>164</v>
      </c>
      <c r="D10" s="160" t="s">
        <v>458</v>
      </c>
      <c r="E10" s="175" t="s">
        <v>44</v>
      </c>
      <c r="F10" s="161" t="s">
        <v>165</v>
      </c>
      <c r="G10" s="176">
        <v>268000</v>
      </c>
      <c r="H10" s="176">
        <f t="shared" si="0"/>
        <v>254600</v>
      </c>
      <c r="I10" s="177">
        <f>ROUND(G10*0.5,2)</f>
        <v>134000</v>
      </c>
      <c r="J10" s="10"/>
    </row>
    <row r="11" spans="1:44" x14ac:dyDescent="0.25">
      <c r="A11" s="174">
        <v>8</v>
      </c>
      <c r="B11" s="175" t="s">
        <v>167</v>
      </c>
      <c r="C11" s="161" t="s">
        <v>168</v>
      </c>
      <c r="D11" s="160" t="s">
        <v>459</v>
      </c>
      <c r="E11" s="175" t="s">
        <v>49</v>
      </c>
      <c r="F11" s="161" t="s">
        <v>48</v>
      </c>
      <c r="G11" s="176">
        <v>439800</v>
      </c>
      <c r="H11" s="176">
        <f t="shared" si="0"/>
        <v>417810</v>
      </c>
      <c r="I11" s="177">
        <f>ROUND(G11*0.85,2)</f>
        <v>373830</v>
      </c>
      <c r="J11" s="10"/>
    </row>
    <row r="12" spans="1:44" x14ac:dyDescent="0.25">
      <c r="A12" s="174">
        <v>9</v>
      </c>
      <c r="B12" s="175" t="s">
        <v>169</v>
      </c>
      <c r="C12" s="161" t="s">
        <v>170</v>
      </c>
      <c r="D12" s="160" t="s">
        <v>460</v>
      </c>
      <c r="E12" s="175" t="s">
        <v>95</v>
      </c>
      <c r="F12" s="161" t="s">
        <v>171</v>
      </c>
      <c r="G12" s="176">
        <v>175077.69</v>
      </c>
      <c r="H12" s="176">
        <f t="shared" si="0"/>
        <v>166323.81</v>
      </c>
      <c r="I12" s="177">
        <f>ROUND(G12*0.5,2)</f>
        <v>87538.85</v>
      </c>
      <c r="J12" s="10"/>
    </row>
    <row r="13" spans="1:44" x14ac:dyDescent="0.25">
      <c r="A13" s="174">
        <v>10</v>
      </c>
      <c r="B13" s="175" t="s">
        <v>173</v>
      </c>
      <c r="C13" s="161" t="s">
        <v>174</v>
      </c>
      <c r="D13" s="160" t="s">
        <v>461</v>
      </c>
      <c r="E13" s="175" t="s">
        <v>36</v>
      </c>
      <c r="F13" s="161" t="s">
        <v>175</v>
      </c>
      <c r="G13" s="176">
        <v>206924.09</v>
      </c>
      <c r="H13" s="176">
        <f t="shared" si="0"/>
        <v>196577.89</v>
      </c>
      <c r="I13" s="177">
        <f>ROUND(G13*0.85,2)</f>
        <v>175885.48</v>
      </c>
      <c r="J13" s="10"/>
    </row>
    <row r="14" spans="1:44" x14ac:dyDescent="0.25">
      <c r="A14" s="174">
        <v>11</v>
      </c>
      <c r="B14" s="175" t="s">
        <v>177</v>
      </c>
      <c r="C14" s="161" t="s">
        <v>178</v>
      </c>
      <c r="D14" s="160" t="s">
        <v>462</v>
      </c>
      <c r="E14" s="175" t="s">
        <v>44</v>
      </c>
      <c r="F14" s="161" t="s">
        <v>179</v>
      </c>
      <c r="G14" s="176">
        <v>670000</v>
      </c>
      <c r="H14" s="176">
        <f t="shared" si="0"/>
        <v>636500</v>
      </c>
      <c r="I14" s="177">
        <f>ROUND(G14*0.5,2)</f>
        <v>335000</v>
      </c>
      <c r="J14" s="10"/>
    </row>
    <row r="15" spans="1:44" x14ac:dyDescent="0.25">
      <c r="A15" s="174">
        <v>12</v>
      </c>
      <c r="B15" s="175" t="s">
        <v>181</v>
      </c>
      <c r="C15" s="161" t="s">
        <v>182</v>
      </c>
      <c r="D15" s="160" t="s">
        <v>463</v>
      </c>
      <c r="E15" s="175" t="s">
        <v>40</v>
      </c>
      <c r="F15" s="161" t="s">
        <v>183</v>
      </c>
      <c r="G15" s="176">
        <v>350173.68</v>
      </c>
      <c r="H15" s="176">
        <f t="shared" si="0"/>
        <v>332665</v>
      </c>
      <c r="I15" s="177">
        <f>ROUND(G15*0.85,2)</f>
        <v>297647.63</v>
      </c>
      <c r="J15" s="10"/>
    </row>
    <row r="16" spans="1:44" x14ac:dyDescent="0.25">
      <c r="A16" s="174">
        <v>13</v>
      </c>
      <c r="B16" s="175" t="s">
        <v>185</v>
      </c>
      <c r="C16" s="161" t="s">
        <v>91</v>
      </c>
      <c r="D16" s="160" t="s">
        <v>464</v>
      </c>
      <c r="E16" s="175" t="s">
        <v>44</v>
      </c>
      <c r="F16" s="161" t="s">
        <v>92</v>
      </c>
      <c r="G16" s="176">
        <v>217750</v>
      </c>
      <c r="H16" s="176">
        <f t="shared" si="0"/>
        <v>206862.5</v>
      </c>
      <c r="I16" s="177">
        <f>ROUND(G16*0.5,2)</f>
        <v>108875</v>
      </c>
      <c r="J16" s="10"/>
    </row>
    <row r="17" spans="1:10" x14ac:dyDescent="0.25">
      <c r="A17" s="174">
        <v>14</v>
      </c>
      <c r="B17" s="175" t="s">
        <v>186</v>
      </c>
      <c r="C17" s="161" t="s">
        <v>187</v>
      </c>
      <c r="D17" s="160" t="s">
        <v>465</v>
      </c>
      <c r="E17" s="175" t="s">
        <v>36</v>
      </c>
      <c r="F17" s="161" t="s">
        <v>188</v>
      </c>
      <c r="G17" s="176">
        <v>149469.57</v>
      </c>
      <c r="H17" s="176">
        <f t="shared" si="0"/>
        <v>141996.09</v>
      </c>
      <c r="I17" s="177">
        <f t="shared" ref="I17:I31" si="2">ROUND(G17*0.85,2)</f>
        <v>127049.13</v>
      </c>
      <c r="J17" s="10"/>
    </row>
    <row r="18" spans="1:10" x14ac:dyDescent="0.25">
      <c r="A18" s="174">
        <v>15</v>
      </c>
      <c r="B18" s="175" t="s">
        <v>190</v>
      </c>
      <c r="C18" s="161" t="s">
        <v>191</v>
      </c>
      <c r="D18" s="160" t="s">
        <v>466</v>
      </c>
      <c r="E18" s="175" t="s">
        <v>59</v>
      </c>
      <c r="F18" s="161" t="s">
        <v>192</v>
      </c>
      <c r="G18" s="176">
        <v>179398.22</v>
      </c>
      <c r="H18" s="176">
        <f t="shared" si="0"/>
        <v>170428.31</v>
      </c>
      <c r="I18" s="177">
        <f t="shared" si="2"/>
        <v>152488.49</v>
      </c>
      <c r="J18" s="10"/>
    </row>
    <row r="19" spans="1:10" x14ac:dyDescent="0.25">
      <c r="A19" s="174">
        <v>16</v>
      </c>
      <c r="B19" s="175" t="s">
        <v>194</v>
      </c>
      <c r="C19" s="161" t="s">
        <v>195</v>
      </c>
      <c r="D19" s="160" t="s">
        <v>467</v>
      </c>
      <c r="E19" s="175" t="s">
        <v>76</v>
      </c>
      <c r="F19" s="161" t="s">
        <v>196</v>
      </c>
      <c r="G19" s="176">
        <v>301500</v>
      </c>
      <c r="H19" s="176">
        <f t="shared" si="0"/>
        <v>286425</v>
      </c>
      <c r="I19" s="177">
        <f t="shared" si="2"/>
        <v>256275</v>
      </c>
      <c r="J19" s="10"/>
    </row>
    <row r="20" spans="1:10" x14ac:dyDescent="0.25">
      <c r="A20" s="174">
        <v>17</v>
      </c>
      <c r="B20" s="175" t="s">
        <v>198</v>
      </c>
      <c r="C20" s="161" t="s">
        <v>199</v>
      </c>
      <c r="D20" s="160" t="s">
        <v>468</v>
      </c>
      <c r="E20" s="175" t="s">
        <v>52</v>
      </c>
      <c r="F20" s="161" t="s">
        <v>200</v>
      </c>
      <c r="G20" s="176">
        <v>286567.28000000003</v>
      </c>
      <c r="H20" s="176">
        <f t="shared" si="0"/>
        <v>272238.92</v>
      </c>
      <c r="I20" s="177">
        <f t="shared" si="2"/>
        <v>243582.19</v>
      </c>
      <c r="J20" s="10"/>
    </row>
    <row r="21" spans="1:10" x14ac:dyDescent="0.25">
      <c r="A21" s="174">
        <v>18</v>
      </c>
      <c r="B21" s="175" t="s">
        <v>202</v>
      </c>
      <c r="C21" s="161" t="s">
        <v>203</v>
      </c>
      <c r="D21" s="160" t="s">
        <v>469</v>
      </c>
      <c r="E21" s="175" t="s">
        <v>52</v>
      </c>
      <c r="F21" s="161" t="s">
        <v>204</v>
      </c>
      <c r="G21" s="176">
        <v>208800</v>
      </c>
      <c r="H21" s="176">
        <f t="shared" si="0"/>
        <v>198360</v>
      </c>
      <c r="I21" s="177">
        <f t="shared" si="2"/>
        <v>177480</v>
      </c>
      <c r="J21" s="10"/>
    </row>
    <row r="22" spans="1:10" x14ac:dyDescent="0.25">
      <c r="A22" s="174">
        <v>19</v>
      </c>
      <c r="B22" s="175" t="s">
        <v>206</v>
      </c>
      <c r="C22" s="161" t="s">
        <v>207</v>
      </c>
      <c r="D22" s="160" t="s">
        <v>470</v>
      </c>
      <c r="E22" s="175" t="s">
        <v>36</v>
      </c>
      <c r="F22" s="161" t="s">
        <v>208</v>
      </c>
      <c r="G22" s="176">
        <v>104498.58</v>
      </c>
      <c r="H22" s="176">
        <f t="shared" si="0"/>
        <v>99273.65</v>
      </c>
      <c r="I22" s="177">
        <f t="shared" si="2"/>
        <v>88823.79</v>
      </c>
      <c r="J22" s="10"/>
    </row>
    <row r="23" spans="1:10" ht="30" x14ac:dyDescent="0.25">
      <c r="A23" s="174">
        <v>20</v>
      </c>
      <c r="B23" s="175" t="s">
        <v>210</v>
      </c>
      <c r="C23" s="161" t="s">
        <v>211</v>
      </c>
      <c r="D23" s="160" t="s">
        <v>471</v>
      </c>
      <c r="E23" s="175" t="s">
        <v>36</v>
      </c>
      <c r="F23" s="161" t="s">
        <v>212</v>
      </c>
      <c r="G23" s="176">
        <v>348591.03</v>
      </c>
      <c r="H23" s="176">
        <f t="shared" si="0"/>
        <v>331161.48</v>
      </c>
      <c r="I23" s="177">
        <f t="shared" si="2"/>
        <v>296302.38</v>
      </c>
      <c r="J23" s="10"/>
    </row>
    <row r="24" spans="1:10" x14ac:dyDescent="0.25">
      <c r="A24" s="174">
        <v>21</v>
      </c>
      <c r="B24" s="175" t="s">
        <v>213</v>
      </c>
      <c r="C24" s="161" t="s">
        <v>214</v>
      </c>
      <c r="D24" s="160" t="s">
        <v>472</v>
      </c>
      <c r="E24" s="175" t="s">
        <v>69</v>
      </c>
      <c r="F24" s="161" t="s">
        <v>215</v>
      </c>
      <c r="G24" s="176">
        <v>372000</v>
      </c>
      <c r="H24" s="176">
        <f>ROUND(G24*0.9,2)</f>
        <v>334800</v>
      </c>
      <c r="I24" s="177">
        <f t="shared" si="2"/>
        <v>316200</v>
      </c>
      <c r="J24" s="10"/>
    </row>
    <row r="25" spans="1:10" x14ac:dyDescent="0.25">
      <c r="A25" s="174">
        <v>22</v>
      </c>
      <c r="B25" s="175" t="s">
        <v>216</v>
      </c>
      <c r="C25" s="161" t="s">
        <v>217</v>
      </c>
      <c r="D25" s="160" t="s">
        <v>473</v>
      </c>
      <c r="E25" s="175" t="s">
        <v>56</v>
      </c>
      <c r="F25" s="161" t="s">
        <v>218</v>
      </c>
      <c r="G25" s="176">
        <v>271315.89</v>
      </c>
      <c r="H25" s="176">
        <f t="shared" si="0"/>
        <v>257750.1</v>
      </c>
      <c r="I25" s="177">
        <f t="shared" si="2"/>
        <v>230618.51</v>
      </c>
      <c r="J25" s="10"/>
    </row>
    <row r="26" spans="1:10" x14ac:dyDescent="0.25">
      <c r="A26" s="174">
        <v>23</v>
      </c>
      <c r="B26" s="175" t="s">
        <v>220</v>
      </c>
      <c r="C26" s="161" t="s">
        <v>221</v>
      </c>
      <c r="D26" s="160" t="s">
        <v>474</v>
      </c>
      <c r="E26" s="175" t="s">
        <v>36</v>
      </c>
      <c r="F26" s="161" t="s">
        <v>222</v>
      </c>
      <c r="G26" s="176">
        <v>303700</v>
      </c>
      <c r="H26" s="176">
        <f t="shared" si="0"/>
        <v>288515</v>
      </c>
      <c r="I26" s="177">
        <f t="shared" si="2"/>
        <v>258145</v>
      </c>
      <c r="J26" s="10"/>
    </row>
    <row r="27" spans="1:10" ht="30" x14ac:dyDescent="0.25">
      <c r="A27" s="174">
        <v>24</v>
      </c>
      <c r="B27" s="175" t="s">
        <v>224</v>
      </c>
      <c r="C27" s="161" t="s">
        <v>225</v>
      </c>
      <c r="D27" s="160" t="s">
        <v>475</v>
      </c>
      <c r="E27" s="175" t="s">
        <v>36</v>
      </c>
      <c r="F27" s="161" t="s">
        <v>226</v>
      </c>
      <c r="G27" s="176">
        <v>247000</v>
      </c>
      <c r="H27" s="176">
        <f t="shared" si="0"/>
        <v>234650</v>
      </c>
      <c r="I27" s="177">
        <f t="shared" si="2"/>
        <v>209950</v>
      </c>
      <c r="J27" s="10"/>
    </row>
    <row r="28" spans="1:10" ht="30" x14ac:dyDescent="0.25">
      <c r="A28" s="174">
        <v>25</v>
      </c>
      <c r="B28" s="175" t="s">
        <v>231</v>
      </c>
      <c r="C28" s="161" t="s">
        <v>232</v>
      </c>
      <c r="D28" s="160" t="s">
        <v>476</v>
      </c>
      <c r="E28" s="175" t="s">
        <v>40</v>
      </c>
      <c r="F28" s="161" t="s">
        <v>233</v>
      </c>
      <c r="G28" s="176">
        <v>200700</v>
      </c>
      <c r="H28" s="176">
        <f t="shared" si="0"/>
        <v>190665</v>
      </c>
      <c r="I28" s="177">
        <f t="shared" si="2"/>
        <v>170595</v>
      </c>
      <c r="J28" s="10"/>
    </row>
    <row r="29" spans="1:10" x14ac:dyDescent="0.25">
      <c r="A29" s="174">
        <v>26</v>
      </c>
      <c r="B29" s="175" t="s">
        <v>235</v>
      </c>
      <c r="C29" s="161" t="s">
        <v>236</v>
      </c>
      <c r="D29" s="160" t="s">
        <v>477</v>
      </c>
      <c r="E29" s="175" t="s">
        <v>36</v>
      </c>
      <c r="F29" s="161" t="s">
        <v>237</v>
      </c>
      <c r="G29" s="176">
        <v>113873.87</v>
      </c>
      <c r="H29" s="176">
        <f t="shared" si="0"/>
        <v>108180.18</v>
      </c>
      <c r="I29" s="177">
        <f t="shared" si="2"/>
        <v>96792.79</v>
      </c>
      <c r="J29" s="10"/>
    </row>
    <row r="30" spans="1:10" x14ac:dyDescent="0.25">
      <c r="A30" s="174">
        <v>27</v>
      </c>
      <c r="B30" s="175" t="s">
        <v>239</v>
      </c>
      <c r="C30" s="161" t="s">
        <v>240</v>
      </c>
      <c r="D30" s="160" t="s">
        <v>478</v>
      </c>
      <c r="E30" s="175" t="s">
        <v>40</v>
      </c>
      <c r="F30" s="161" t="s">
        <v>241</v>
      </c>
      <c r="G30" s="176">
        <v>204284.99</v>
      </c>
      <c r="H30" s="176">
        <f t="shared" si="0"/>
        <v>194070.74</v>
      </c>
      <c r="I30" s="177">
        <f t="shared" si="2"/>
        <v>173642.23999999999</v>
      </c>
      <c r="J30" s="10"/>
    </row>
    <row r="31" spans="1:10" x14ac:dyDescent="0.25">
      <c r="A31" s="174">
        <v>28</v>
      </c>
      <c r="B31" s="175" t="s">
        <v>243</v>
      </c>
      <c r="C31" s="161" t="s">
        <v>111</v>
      </c>
      <c r="D31" s="160" t="s">
        <v>479</v>
      </c>
      <c r="E31" s="175" t="s">
        <v>59</v>
      </c>
      <c r="F31" s="161" t="s">
        <v>112</v>
      </c>
      <c r="G31" s="176">
        <v>183800</v>
      </c>
      <c r="H31" s="176">
        <f t="shared" si="0"/>
        <v>174610</v>
      </c>
      <c r="I31" s="177">
        <f t="shared" si="2"/>
        <v>156230</v>
      </c>
      <c r="J31" s="10"/>
    </row>
    <row r="32" spans="1:10" x14ac:dyDescent="0.25">
      <c r="A32" s="174">
        <v>29</v>
      </c>
      <c r="B32" s="175" t="s">
        <v>244</v>
      </c>
      <c r="C32" s="161" t="s">
        <v>245</v>
      </c>
      <c r="D32" s="160" t="s">
        <v>480</v>
      </c>
      <c r="E32" s="175" t="s">
        <v>95</v>
      </c>
      <c r="F32" s="161" t="s">
        <v>246</v>
      </c>
      <c r="G32" s="176">
        <v>334500</v>
      </c>
      <c r="H32" s="176">
        <f t="shared" si="0"/>
        <v>317775</v>
      </c>
      <c r="I32" s="177">
        <f>ROUND(G32*0.5,2)</f>
        <v>167250</v>
      </c>
      <c r="J32" s="10"/>
    </row>
    <row r="33" spans="1:10" x14ac:dyDescent="0.25">
      <c r="A33" s="174">
        <v>30</v>
      </c>
      <c r="B33" s="175" t="s">
        <v>248</v>
      </c>
      <c r="C33" s="161" t="s">
        <v>249</v>
      </c>
      <c r="D33" s="160" t="s">
        <v>481</v>
      </c>
      <c r="E33" s="175" t="s">
        <v>59</v>
      </c>
      <c r="F33" s="161" t="s">
        <v>250</v>
      </c>
      <c r="G33" s="176">
        <v>355174.04</v>
      </c>
      <c r="H33" s="176">
        <f t="shared" si="0"/>
        <v>337415.34</v>
      </c>
      <c r="I33" s="177">
        <f>ROUND(G33*0.85,2)</f>
        <v>301897.93</v>
      </c>
      <c r="J33" s="10"/>
    </row>
    <row r="34" spans="1:10" ht="30" x14ac:dyDescent="0.25">
      <c r="A34" s="174">
        <v>31</v>
      </c>
      <c r="B34" s="175" t="s">
        <v>253</v>
      </c>
      <c r="C34" s="161" t="s">
        <v>254</v>
      </c>
      <c r="D34" s="160" t="s">
        <v>482</v>
      </c>
      <c r="E34" s="175" t="s">
        <v>69</v>
      </c>
      <c r="F34" s="161" t="s">
        <v>68</v>
      </c>
      <c r="G34" s="176">
        <v>468997.61</v>
      </c>
      <c r="H34" s="176">
        <f t="shared" si="0"/>
        <v>445547.73</v>
      </c>
      <c r="I34" s="177">
        <f>ROUND(G34*0.85,2)</f>
        <v>398647.97</v>
      </c>
      <c r="J34" s="10"/>
    </row>
    <row r="35" spans="1:10" x14ac:dyDescent="0.25">
      <c r="A35" s="174">
        <v>32</v>
      </c>
      <c r="B35" s="175" t="s">
        <v>256</v>
      </c>
      <c r="C35" s="161" t="s">
        <v>257</v>
      </c>
      <c r="D35" s="160" t="s">
        <v>483</v>
      </c>
      <c r="E35" s="175" t="s">
        <v>84</v>
      </c>
      <c r="F35" s="161" t="s">
        <v>258</v>
      </c>
      <c r="G35" s="176">
        <v>252400</v>
      </c>
      <c r="H35" s="176">
        <f t="shared" si="0"/>
        <v>239780</v>
      </c>
      <c r="I35" s="177">
        <f>ROUND(G35*0.85,2)</f>
        <v>214540</v>
      </c>
      <c r="J35" s="10"/>
    </row>
    <row r="36" spans="1:10" x14ac:dyDescent="0.25">
      <c r="A36" s="174">
        <v>33</v>
      </c>
      <c r="B36" s="175" t="s">
        <v>260</v>
      </c>
      <c r="C36" s="161" t="s">
        <v>261</v>
      </c>
      <c r="D36" s="160" t="s">
        <v>484</v>
      </c>
      <c r="E36" s="175" t="s">
        <v>44</v>
      </c>
      <c r="F36" s="161" t="s">
        <v>262</v>
      </c>
      <c r="G36" s="176">
        <v>384898.37</v>
      </c>
      <c r="H36" s="176">
        <f t="shared" si="0"/>
        <v>365653.45</v>
      </c>
      <c r="I36" s="177">
        <f>ROUND(G36*0.5,2)</f>
        <v>192449.19</v>
      </c>
      <c r="J36" s="10"/>
    </row>
    <row r="37" spans="1:10" x14ac:dyDescent="0.25">
      <c r="A37" s="174">
        <v>34</v>
      </c>
      <c r="B37" s="175" t="s">
        <v>263</v>
      </c>
      <c r="C37" s="161" t="s">
        <v>264</v>
      </c>
      <c r="D37" s="160" t="s">
        <v>485</v>
      </c>
      <c r="E37" s="175" t="s">
        <v>52</v>
      </c>
      <c r="F37" s="161" t="s">
        <v>265</v>
      </c>
      <c r="G37" s="176">
        <v>340719.93</v>
      </c>
      <c r="H37" s="176">
        <f t="shared" si="0"/>
        <v>323683.93</v>
      </c>
      <c r="I37" s="177">
        <f>ROUND(G37*0.85,2)</f>
        <v>289611.94</v>
      </c>
      <c r="J37" s="10"/>
    </row>
    <row r="38" spans="1:10" x14ac:dyDescent="0.25">
      <c r="A38" s="174">
        <v>35</v>
      </c>
      <c r="B38" s="175" t="s">
        <v>266</v>
      </c>
      <c r="C38" s="161" t="s">
        <v>267</v>
      </c>
      <c r="D38" s="160" t="s">
        <v>486</v>
      </c>
      <c r="E38" s="175" t="s">
        <v>36</v>
      </c>
      <c r="F38" s="161" t="s">
        <v>268</v>
      </c>
      <c r="G38" s="176">
        <v>126958.35</v>
      </c>
      <c r="H38" s="176">
        <f t="shared" si="0"/>
        <v>120610.43</v>
      </c>
      <c r="I38" s="177">
        <f>ROUND(G38*0.85,2)</f>
        <v>107914.6</v>
      </c>
      <c r="J38" s="10"/>
    </row>
    <row r="39" spans="1:10" x14ac:dyDescent="0.25">
      <c r="A39" s="174">
        <v>36</v>
      </c>
      <c r="B39" s="175" t="s">
        <v>277</v>
      </c>
      <c r="C39" s="161" t="s">
        <v>278</v>
      </c>
      <c r="D39" s="160" t="s">
        <v>487</v>
      </c>
      <c r="E39" s="175" t="s">
        <v>95</v>
      </c>
      <c r="F39" s="161" t="s">
        <v>279</v>
      </c>
      <c r="G39" s="176">
        <v>204500</v>
      </c>
      <c r="H39" s="176">
        <f t="shared" si="0"/>
        <v>194275</v>
      </c>
      <c r="I39" s="177">
        <f>ROUND(G39*0.5,2)</f>
        <v>102250</v>
      </c>
      <c r="J39" s="10"/>
    </row>
    <row r="40" spans="1:10" x14ac:dyDescent="0.25">
      <c r="A40" s="174">
        <v>37</v>
      </c>
      <c r="B40" s="175" t="s">
        <v>281</v>
      </c>
      <c r="C40" s="161" t="s">
        <v>282</v>
      </c>
      <c r="D40" s="160" t="s">
        <v>488</v>
      </c>
      <c r="E40" s="175" t="s">
        <v>49</v>
      </c>
      <c r="F40" s="161" t="s">
        <v>283</v>
      </c>
      <c r="G40" s="176">
        <v>999600</v>
      </c>
      <c r="H40" s="176">
        <f>ROUND(G40*0.9,2)</f>
        <v>899640</v>
      </c>
      <c r="I40" s="177">
        <f>ROUND(G40*0.85,2)</f>
        <v>849660</v>
      </c>
      <c r="J40" s="10"/>
    </row>
    <row r="41" spans="1:10" ht="30" x14ac:dyDescent="0.25">
      <c r="A41" s="174">
        <v>38</v>
      </c>
      <c r="B41" s="175" t="s">
        <v>284</v>
      </c>
      <c r="C41" s="161" t="s">
        <v>285</v>
      </c>
      <c r="D41" s="160" t="s">
        <v>489</v>
      </c>
      <c r="E41" s="175" t="s">
        <v>56</v>
      </c>
      <c r="F41" s="161" t="s">
        <v>286</v>
      </c>
      <c r="G41" s="176">
        <v>314900</v>
      </c>
      <c r="H41" s="176">
        <f t="shared" si="0"/>
        <v>299155</v>
      </c>
      <c r="I41" s="177">
        <f>ROUND(G41*0.85,2)</f>
        <v>267665</v>
      </c>
      <c r="J41" s="10"/>
    </row>
    <row r="42" spans="1:10" x14ac:dyDescent="0.25">
      <c r="A42" s="174">
        <v>39</v>
      </c>
      <c r="B42" s="175" t="s">
        <v>291</v>
      </c>
      <c r="C42" s="161" t="s">
        <v>292</v>
      </c>
      <c r="D42" s="160" t="s">
        <v>490</v>
      </c>
      <c r="E42" s="175" t="s">
        <v>36</v>
      </c>
      <c r="F42" s="161" t="s">
        <v>293</v>
      </c>
      <c r="G42" s="176">
        <v>374242.82</v>
      </c>
      <c r="H42" s="176">
        <f t="shared" si="0"/>
        <v>355530.68</v>
      </c>
      <c r="I42" s="177">
        <f>ROUND(G42*0.85,2)</f>
        <v>318106.40000000002</v>
      </c>
      <c r="J42" s="10"/>
    </row>
    <row r="43" spans="1:10" ht="45" x14ac:dyDescent="0.25">
      <c r="A43" s="174">
        <v>40</v>
      </c>
      <c r="B43" s="175" t="s">
        <v>295</v>
      </c>
      <c r="C43" s="161" t="s">
        <v>82</v>
      </c>
      <c r="D43" s="160" t="s">
        <v>491</v>
      </c>
      <c r="E43" s="175" t="s">
        <v>84</v>
      </c>
      <c r="F43" s="161" t="s">
        <v>83</v>
      </c>
      <c r="G43" s="176">
        <v>279500</v>
      </c>
      <c r="H43" s="176">
        <f t="shared" si="0"/>
        <v>265525</v>
      </c>
      <c r="I43" s="177">
        <f>ROUND(G43*0.85,2)</f>
        <v>237575</v>
      </c>
      <c r="J43" s="10"/>
    </row>
    <row r="44" spans="1:10" x14ac:dyDescent="0.25">
      <c r="A44" s="174">
        <v>41</v>
      </c>
      <c r="B44" s="175" t="s">
        <v>300</v>
      </c>
      <c r="C44" s="161" t="s">
        <v>301</v>
      </c>
      <c r="D44" s="160" t="s">
        <v>492</v>
      </c>
      <c r="E44" s="175" t="s">
        <v>40</v>
      </c>
      <c r="F44" s="161" t="s">
        <v>302</v>
      </c>
      <c r="G44" s="176">
        <v>690100</v>
      </c>
      <c r="H44" s="176">
        <f t="shared" si="0"/>
        <v>655595</v>
      </c>
      <c r="I44" s="177">
        <f>ROUND(G44*0.85,2)</f>
        <v>586585</v>
      </c>
      <c r="J44" s="10"/>
    </row>
    <row r="45" spans="1:10" x14ac:dyDescent="0.25">
      <c r="A45" s="174">
        <v>42</v>
      </c>
      <c r="B45" s="175" t="s">
        <v>309</v>
      </c>
      <c r="C45" s="161" t="s">
        <v>310</v>
      </c>
      <c r="D45" s="160" t="s">
        <v>493</v>
      </c>
      <c r="E45" s="175" t="s">
        <v>52</v>
      </c>
      <c r="F45" s="161" t="s">
        <v>311</v>
      </c>
      <c r="G45" s="176">
        <v>413971.48</v>
      </c>
      <c r="H45" s="176">
        <f t="shared" si="0"/>
        <v>393272.91</v>
      </c>
      <c r="I45" s="177">
        <f t="shared" ref="I45:I52" si="3">ROUND(G45*0.85,2)</f>
        <v>351875.76</v>
      </c>
      <c r="J45" s="10"/>
    </row>
    <row r="46" spans="1:10" x14ac:dyDescent="0.25">
      <c r="A46" s="174">
        <v>43</v>
      </c>
      <c r="B46" s="175" t="s">
        <v>313</v>
      </c>
      <c r="C46" s="161" t="s">
        <v>314</v>
      </c>
      <c r="D46" s="160" t="s">
        <v>494</v>
      </c>
      <c r="E46" s="175" t="s">
        <v>52</v>
      </c>
      <c r="F46" s="161" t="s">
        <v>315</v>
      </c>
      <c r="G46" s="176">
        <v>356751.8</v>
      </c>
      <c r="H46" s="176">
        <f t="shared" si="0"/>
        <v>338914.21</v>
      </c>
      <c r="I46" s="177">
        <f t="shared" si="3"/>
        <v>303239.03000000003</v>
      </c>
      <c r="J46" s="10"/>
    </row>
    <row r="47" spans="1:10" x14ac:dyDescent="0.25">
      <c r="A47" s="174">
        <v>44</v>
      </c>
      <c r="B47" s="175" t="s">
        <v>317</v>
      </c>
      <c r="C47" s="161" t="s">
        <v>318</v>
      </c>
      <c r="D47" s="160" t="s">
        <v>495</v>
      </c>
      <c r="E47" s="175" t="s">
        <v>76</v>
      </c>
      <c r="F47" s="161" t="s">
        <v>319</v>
      </c>
      <c r="G47" s="176">
        <v>229500</v>
      </c>
      <c r="H47" s="176">
        <f t="shared" si="0"/>
        <v>218025</v>
      </c>
      <c r="I47" s="177">
        <f t="shared" si="3"/>
        <v>195075</v>
      </c>
      <c r="J47" s="10"/>
    </row>
    <row r="48" spans="1:10" ht="30" x14ac:dyDescent="0.25">
      <c r="A48" s="174">
        <v>45</v>
      </c>
      <c r="B48" s="175" t="s">
        <v>321</v>
      </c>
      <c r="C48" s="161" t="s">
        <v>322</v>
      </c>
      <c r="D48" s="160" t="s">
        <v>496</v>
      </c>
      <c r="E48" s="175" t="s">
        <v>40</v>
      </c>
      <c r="F48" s="161" t="s">
        <v>323</v>
      </c>
      <c r="G48" s="176">
        <v>157116.75</v>
      </c>
      <c r="H48" s="176">
        <f t="shared" si="0"/>
        <v>149260.91</v>
      </c>
      <c r="I48" s="177">
        <f t="shared" si="3"/>
        <v>133549.24</v>
      </c>
      <c r="J48" s="10"/>
    </row>
    <row r="49" spans="1:10" ht="30" x14ac:dyDescent="0.25">
      <c r="A49" s="174">
        <v>46</v>
      </c>
      <c r="B49" s="175" t="s">
        <v>328</v>
      </c>
      <c r="C49" s="161" t="s">
        <v>329</v>
      </c>
      <c r="D49" s="160" t="s">
        <v>497</v>
      </c>
      <c r="E49" s="175" t="s">
        <v>52</v>
      </c>
      <c r="F49" s="161" t="s">
        <v>330</v>
      </c>
      <c r="G49" s="176">
        <v>228806.78</v>
      </c>
      <c r="H49" s="176">
        <f t="shared" si="0"/>
        <v>217366.44</v>
      </c>
      <c r="I49" s="177">
        <f t="shared" si="3"/>
        <v>194485.76000000001</v>
      </c>
      <c r="J49" s="10"/>
    </row>
    <row r="50" spans="1:10" ht="30" x14ac:dyDescent="0.25">
      <c r="A50" s="174">
        <v>47</v>
      </c>
      <c r="B50" s="155" t="s">
        <v>332</v>
      </c>
      <c r="C50" s="156" t="s">
        <v>333</v>
      </c>
      <c r="D50" s="213" t="s">
        <v>498</v>
      </c>
      <c r="E50" s="155" t="s">
        <v>40</v>
      </c>
      <c r="F50" s="156" t="s">
        <v>334</v>
      </c>
      <c r="G50" s="157">
        <v>106888.69</v>
      </c>
      <c r="H50" s="176">
        <f t="shared" si="0"/>
        <v>101544.26</v>
      </c>
      <c r="I50" s="158">
        <f t="shared" si="3"/>
        <v>90855.39</v>
      </c>
      <c r="J50" s="10"/>
    </row>
    <row r="51" spans="1:10" x14ac:dyDescent="0.25">
      <c r="A51" s="174">
        <v>48</v>
      </c>
      <c r="B51" s="175" t="s">
        <v>340</v>
      </c>
      <c r="C51" s="161" t="s">
        <v>341</v>
      </c>
      <c r="D51" s="160" t="s">
        <v>499</v>
      </c>
      <c r="E51" s="175" t="s">
        <v>103</v>
      </c>
      <c r="F51" s="161" t="s">
        <v>342</v>
      </c>
      <c r="G51" s="176">
        <v>664272.30000000005</v>
      </c>
      <c r="H51" s="176">
        <f t="shared" si="0"/>
        <v>631058.68999999994</v>
      </c>
      <c r="I51" s="177">
        <f t="shared" si="3"/>
        <v>564631.46</v>
      </c>
      <c r="J51" s="10"/>
    </row>
    <row r="52" spans="1:10" x14ac:dyDescent="0.25">
      <c r="A52" s="174">
        <v>49</v>
      </c>
      <c r="B52" s="175" t="s">
        <v>344</v>
      </c>
      <c r="C52" s="161" t="s">
        <v>345</v>
      </c>
      <c r="D52" s="160" t="s">
        <v>500</v>
      </c>
      <c r="E52" s="175" t="s">
        <v>76</v>
      </c>
      <c r="F52" s="161" t="s">
        <v>346</v>
      </c>
      <c r="G52" s="176">
        <v>448052.42</v>
      </c>
      <c r="H52" s="176">
        <f t="shared" si="0"/>
        <v>425649.8</v>
      </c>
      <c r="I52" s="177">
        <f t="shared" si="3"/>
        <v>380844.56</v>
      </c>
      <c r="J52" s="10"/>
    </row>
    <row r="53" spans="1:10" x14ac:dyDescent="0.25">
      <c r="A53" s="174">
        <v>50</v>
      </c>
      <c r="B53" s="175" t="s">
        <v>349</v>
      </c>
      <c r="C53" s="161" t="s">
        <v>350</v>
      </c>
      <c r="D53" s="160" t="s">
        <v>501</v>
      </c>
      <c r="E53" s="175" t="s">
        <v>44</v>
      </c>
      <c r="F53" s="161" t="s">
        <v>351</v>
      </c>
      <c r="G53" s="176">
        <v>448900</v>
      </c>
      <c r="H53" s="176">
        <f t="shared" si="0"/>
        <v>426455</v>
      </c>
      <c r="I53" s="177">
        <f>ROUND(G53*0.5,2)</f>
        <v>224450</v>
      </c>
      <c r="J53" s="10"/>
    </row>
    <row r="54" spans="1:10" x14ac:dyDescent="0.25">
      <c r="A54" s="174">
        <v>51</v>
      </c>
      <c r="B54" s="175" t="s">
        <v>353</v>
      </c>
      <c r="C54" s="161" t="s">
        <v>354</v>
      </c>
      <c r="D54" s="160" t="s">
        <v>502</v>
      </c>
      <c r="E54" s="175" t="s">
        <v>36</v>
      </c>
      <c r="F54" s="161" t="s">
        <v>355</v>
      </c>
      <c r="G54" s="176">
        <v>213300</v>
      </c>
      <c r="H54" s="176">
        <f t="shared" si="0"/>
        <v>202635</v>
      </c>
      <c r="I54" s="177">
        <f>ROUND(G54*0.85,2)</f>
        <v>181305</v>
      </c>
      <c r="J54" s="10"/>
    </row>
    <row r="55" spans="1:10" x14ac:dyDescent="0.25">
      <c r="A55" s="174">
        <v>52</v>
      </c>
      <c r="B55" s="175" t="s">
        <v>363</v>
      </c>
      <c r="C55" s="161" t="s">
        <v>364</v>
      </c>
      <c r="D55" s="160" t="s">
        <v>503</v>
      </c>
      <c r="E55" s="175" t="s">
        <v>44</v>
      </c>
      <c r="F55" s="161" t="s">
        <v>365</v>
      </c>
      <c r="G55" s="176">
        <v>422081.17</v>
      </c>
      <c r="H55" s="176">
        <f t="shared" si="0"/>
        <v>400977.11</v>
      </c>
      <c r="I55" s="177">
        <f>ROUND(G55*0.5,2)</f>
        <v>211040.59</v>
      </c>
      <c r="J55" s="10"/>
    </row>
    <row r="56" spans="1:10" ht="30" x14ac:dyDescent="0.25">
      <c r="A56" s="174">
        <v>53</v>
      </c>
      <c r="B56" s="175" t="s">
        <v>371</v>
      </c>
      <c r="C56" s="161" t="s">
        <v>372</v>
      </c>
      <c r="D56" s="160" t="s">
        <v>504</v>
      </c>
      <c r="E56" s="175" t="s">
        <v>84</v>
      </c>
      <c r="F56" s="161" t="s">
        <v>104</v>
      </c>
      <c r="G56" s="176">
        <v>116998.38</v>
      </c>
      <c r="H56" s="176">
        <f>ROUND(G56*0.9,2)</f>
        <v>105298.54</v>
      </c>
      <c r="I56" s="177">
        <f>ROUND(G56*0.85,2)</f>
        <v>99448.62</v>
      </c>
    </row>
    <row r="57" spans="1:10" x14ac:dyDescent="0.25">
      <c r="A57" s="174">
        <v>54</v>
      </c>
      <c r="B57" s="175" t="s">
        <v>383</v>
      </c>
      <c r="C57" s="161" t="s">
        <v>384</v>
      </c>
      <c r="D57" s="160" t="s">
        <v>505</v>
      </c>
      <c r="E57" s="175" t="s">
        <v>76</v>
      </c>
      <c r="F57" s="161" t="s">
        <v>385</v>
      </c>
      <c r="G57" s="176">
        <v>259500</v>
      </c>
      <c r="H57" s="176">
        <f t="shared" si="0"/>
        <v>246525</v>
      </c>
      <c r="I57" s="177">
        <f>ROUND(G57*0.85,2)</f>
        <v>220575</v>
      </c>
    </row>
    <row r="58" spans="1:10" ht="15.75" thickBot="1" x14ac:dyDescent="0.3">
      <c r="A58" s="174">
        <v>55</v>
      </c>
      <c r="B58" s="175" t="s">
        <v>390</v>
      </c>
      <c r="C58" s="161" t="s">
        <v>391</v>
      </c>
      <c r="D58" s="160" t="s">
        <v>506</v>
      </c>
      <c r="E58" s="175" t="s">
        <v>76</v>
      </c>
      <c r="F58" s="161" t="s">
        <v>392</v>
      </c>
      <c r="G58" s="176">
        <v>235800</v>
      </c>
      <c r="H58" s="176">
        <f t="shared" si="0"/>
        <v>224010</v>
      </c>
      <c r="I58" s="177">
        <f>ROUND(G58*0.85,2)</f>
        <v>200430</v>
      </c>
    </row>
    <row r="59" spans="1:10" ht="15.75" thickBot="1" x14ac:dyDescent="0.3">
      <c r="A59" s="223" t="s">
        <v>121</v>
      </c>
      <c r="B59" s="224"/>
      <c r="C59" s="224"/>
      <c r="D59" s="224"/>
      <c r="E59" s="224"/>
      <c r="F59" s="225"/>
      <c r="G59" s="166">
        <f>SUM(G4:G58)</f>
        <v>16579677.220000001</v>
      </c>
      <c r="H59" s="166">
        <f>SUM(H4:H58)</f>
        <v>15676263.469999997</v>
      </c>
      <c r="I59" s="167">
        <f>SUM(I4:I58)</f>
        <v>12919010.099999998</v>
      </c>
    </row>
    <row r="68" spans="1:1" x14ac:dyDescent="0.25">
      <c r="A68" s="74" t="s">
        <v>428</v>
      </c>
    </row>
  </sheetData>
  <mergeCells count="2">
    <mergeCell ref="C1:G1"/>
    <mergeCell ref="A59:F59"/>
  </mergeCells>
  <pageMargins left="0.51181102362204722" right="0.51181102362204722" top="0.74803149606299213" bottom="0.55118110236220474" header="0.31496062992125984" footer="0.31496062992125984"/>
  <pageSetup paperSize="9" scale="73" fitToHeight="0" orientation="landscape" r:id="rId1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zoomScaleNormal="100" workbookViewId="0">
      <selection activeCell="D4" sqref="D4"/>
    </sheetView>
  </sheetViews>
  <sheetFormatPr defaultRowHeight="15" x14ac:dyDescent="0.25"/>
  <cols>
    <col min="1" max="1" width="6.5703125" style="58" customWidth="1"/>
    <col min="2" max="2" width="20.5703125" customWidth="1"/>
    <col min="3" max="3" width="57.28515625" customWidth="1"/>
    <col min="4" max="4" width="12.5703125" style="58" customWidth="1"/>
    <col min="5" max="5" width="10.5703125" customWidth="1"/>
    <col min="6" max="6" width="32.28515625" customWidth="1"/>
    <col min="7" max="7" width="14.28515625" customWidth="1"/>
    <col min="8" max="8" width="14.7109375" customWidth="1"/>
    <col min="9" max="9" width="14.140625" customWidth="1"/>
    <col min="10" max="10" width="11.28515625" style="1" customWidth="1"/>
  </cols>
  <sheetData>
    <row r="1" spans="1:10" ht="42" customHeight="1" x14ac:dyDescent="0.25">
      <c r="A1" s="139"/>
      <c r="B1" s="139" t="s">
        <v>134</v>
      </c>
      <c r="C1" s="219" t="s">
        <v>132</v>
      </c>
      <c r="D1" s="219"/>
      <c r="E1" s="219"/>
      <c r="F1" s="219"/>
      <c r="G1" s="219"/>
      <c r="H1" s="219"/>
      <c r="I1" s="178"/>
    </row>
    <row r="2" spans="1:10" ht="15.75" thickBot="1" x14ac:dyDescent="0.3">
      <c r="A2" s="139"/>
      <c r="B2" s="179"/>
      <c r="C2" s="179"/>
      <c r="D2" s="139"/>
      <c r="E2" s="179"/>
      <c r="F2" s="179"/>
      <c r="G2" s="179"/>
      <c r="H2" s="179"/>
      <c r="I2" s="179"/>
    </row>
    <row r="3" spans="1:10" s="12" customFormat="1" ht="50.25" customHeight="1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82" t="s">
        <v>10</v>
      </c>
      <c r="H3" s="182" t="s">
        <v>4</v>
      </c>
      <c r="I3" s="183" t="s">
        <v>11</v>
      </c>
      <c r="J3" s="138" t="s">
        <v>395</v>
      </c>
    </row>
    <row r="4" spans="1:10" s="62" customFormat="1" x14ac:dyDescent="0.25">
      <c r="A4" s="154">
        <v>1</v>
      </c>
      <c r="B4" s="155" t="s">
        <v>148</v>
      </c>
      <c r="C4" s="156" t="s">
        <v>149</v>
      </c>
      <c r="D4" s="213" t="s">
        <v>434</v>
      </c>
      <c r="E4" s="155" t="s">
        <v>59</v>
      </c>
      <c r="F4" s="156" t="s">
        <v>72</v>
      </c>
      <c r="G4" s="157">
        <v>211400</v>
      </c>
      <c r="H4" s="157">
        <f>ROUND(G4*0.95,2)</f>
        <v>200830</v>
      </c>
      <c r="I4" s="158">
        <f>ROUND(G4*0.85,2)</f>
        <v>179690</v>
      </c>
      <c r="J4" s="137" t="s">
        <v>396</v>
      </c>
    </row>
    <row r="5" spans="1:10" s="62" customFormat="1" x14ac:dyDescent="0.25">
      <c r="A5" s="149">
        <v>2</v>
      </c>
      <c r="B5" s="150" t="s">
        <v>228</v>
      </c>
      <c r="C5" s="151" t="s">
        <v>229</v>
      </c>
      <c r="D5" s="214" t="s">
        <v>435</v>
      </c>
      <c r="E5" s="150" t="s">
        <v>61</v>
      </c>
      <c r="F5" s="151" t="s">
        <v>230</v>
      </c>
      <c r="G5" s="152">
        <v>502500</v>
      </c>
      <c r="H5" s="152">
        <f>ROUND(G5*0.9,2)</f>
        <v>452250</v>
      </c>
      <c r="I5" s="153">
        <f>ROUND(G5*0.85,2)</f>
        <v>427125</v>
      </c>
      <c r="J5" s="137"/>
    </row>
    <row r="6" spans="1:10" s="62" customFormat="1" ht="30" x14ac:dyDescent="0.25">
      <c r="A6" s="154">
        <v>3</v>
      </c>
      <c r="B6" s="155" t="s">
        <v>270</v>
      </c>
      <c r="C6" s="156" t="s">
        <v>271</v>
      </c>
      <c r="D6" s="213" t="s">
        <v>436</v>
      </c>
      <c r="E6" s="155" t="s">
        <v>44</v>
      </c>
      <c r="F6" s="156" t="s">
        <v>272</v>
      </c>
      <c r="G6" s="157">
        <v>211305.1</v>
      </c>
      <c r="H6" s="157">
        <f>ROUND(G6*0.95,2)</f>
        <v>200739.85</v>
      </c>
      <c r="I6" s="158">
        <f>ROUND(G6*0.5,2)</f>
        <v>105652.55</v>
      </c>
      <c r="J6" s="137"/>
    </row>
    <row r="7" spans="1:10" s="62" customFormat="1" x14ac:dyDescent="0.25">
      <c r="A7" s="154">
        <v>4</v>
      </c>
      <c r="B7" s="155" t="s">
        <v>296</v>
      </c>
      <c r="C7" s="156" t="s">
        <v>297</v>
      </c>
      <c r="D7" s="213" t="s">
        <v>437</v>
      </c>
      <c r="E7" s="155" t="s">
        <v>44</v>
      </c>
      <c r="F7" s="156" t="s">
        <v>298</v>
      </c>
      <c r="G7" s="157">
        <v>1036399.84</v>
      </c>
      <c r="H7" s="157">
        <f>ROUND(G7*0.95,2)</f>
        <v>984579.85</v>
      </c>
      <c r="I7" s="158">
        <f>ROUND(G7*0.5,2)</f>
        <v>518199.92</v>
      </c>
      <c r="J7" s="137" t="s">
        <v>396</v>
      </c>
    </row>
    <row r="8" spans="1:10" s="62" customFormat="1" x14ac:dyDescent="0.25">
      <c r="A8" s="149">
        <v>5</v>
      </c>
      <c r="B8" s="155" t="s">
        <v>303</v>
      </c>
      <c r="C8" s="156" t="s">
        <v>304</v>
      </c>
      <c r="D8" s="213" t="s">
        <v>438</v>
      </c>
      <c r="E8" s="155" t="s">
        <v>61</v>
      </c>
      <c r="F8" s="156" t="s">
        <v>305</v>
      </c>
      <c r="G8" s="157">
        <v>105680.47</v>
      </c>
      <c r="H8" s="157">
        <f>ROUND(G8*0.95,2)</f>
        <v>100396.45</v>
      </c>
      <c r="I8" s="158">
        <f>ROUND(G8*0.85,2)</f>
        <v>89828.4</v>
      </c>
      <c r="J8" s="137"/>
    </row>
    <row r="9" spans="1:10" s="62" customFormat="1" x14ac:dyDescent="0.25">
      <c r="A9" s="154">
        <v>6</v>
      </c>
      <c r="B9" s="155" t="s">
        <v>306</v>
      </c>
      <c r="C9" s="156" t="s">
        <v>307</v>
      </c>
      <c r="D9" s="213" t="s">
        <v>439</v>
      </c>
      <c r="E9" s="155" t="s">
        <v>44</v>
      </c>
      <c r="F9" s="156" t="s">
        <v>308</v>
      </c>
      <c r="G9" s="157">
        <v>234000</v>
      </c>
      <c r="H9" s="157">
        <f>ROUND(G9*0.9,2)</f>
        <v>210600</v>
      </c>
      <c r="I9" s="158">
        <f>ROUND(G9*0.5,2)</f>
        <v>117000</v>
      </c>
      <c r="J9" s="137" t="s">
        <v>396</v>
      </c>
    </row>
    <row r="10" spans="1:10" s="62" customFormat="1" ht="45" x14ac:dyDescent="0.25">
      <c r="A10" s="154">
        <v>7</v>
      </c>
      <c r="B10" s="155" t="s">
        <v>325</v>
      </c>
      <c r="C10" s="156" t="s">
        <v>326</v>
      </c>
      <c r="D10" s="213" t="s">
        <v>440</v>
      </c>
      <c r="E10" s="155" t="s">
        <v>61</v>
      </c>
      <c r="F10" s="156" t="s">
        <v>327</v>
      </c>
      <c r="G10" s="157">
        <v>250000</v>
      </c>
      <c r="H10" s="157">
        <f>ROUND(G10*0.9,2)</f>
        <v>225000</v>
      </c>
      <c r="I10" s="158">
        <f>ROUND(G10*0.85,2)</f>
        <v>212500</v>
      </c>
      <c r="J10" s="137"/>
    </row>
    <row r="11" spans="1:10" s="62" customFormat="1" x14ac:dyDescent="0.25">
      <c r="A11" s="149">
        <v>8</v>
      </c>
      <c r="B11" s="155" t="s">
        <v>336</v>
      </c>
      <c r="C11" s="156" t="s">
        <v>337</v>
      </c>
      <c r="D11" s="213" t="s">
        <v>441</v>
      </c>
      <c r="E11" s="155" t="s">
        <v>56</v>
      </c>
      <c r="F11" s="156" t="s">
        <v>338</v>
      </c>
      <c r="G11" s="157">
        <v>126093.6</v>
      </c>
      <c r="H11" s="157">
        <f t="shared" ref="H11:H16" si="0">ROUND(G11*0.95,2)</f>
        <v>119788.92</v>
      </c>
      <c r="I11" s="158">
        <f>ROUND(G11*0.85,2)</f>
        <v>107179.56</v>
      </c>
      <c r="J11" s="137"/>
    </row>
    <row r="12" spans="1:10" s="62" customFormat="1" ht="30" x14ac:dyDescent="0.25">
      <c r="A12" s="154">
        <v>9</v>
      </c>
      <c r="B12" s="155" t="s">
        <v>356</v>
      </c>
      <c r="C12" s="156" t="s">
        <v>357</v>
      </c>
      <c r="D12" s="213" t="s">
        <v>442</v>
      </c>
      <c r="E12" s="155" t="s">
        <v>61</v>
      </c>
      <c r="F12" s="156" t="s">
        <v>358</v>
      </c>
      <c r="G12" s="157">
        <v>234260</v>
      </c>
      <c r="H12" s="157">
        <f t="shared" si="0"/>
        <v>222547</v>
      </c>
      <c r="I12" s="158">
        <f>ROUND(G12*0.85,2)</f>
        <v>199121</v>
      </c>
      <c r="J12" s="137"/>
    </row>
    <row r="13" spans="1:10" s="62" customFormat="1" x14ac:dyDescent="0.25">
      <c r="A13" s="154">
        <v>10</v>
      </c>
      <c r="B13" s="155" t="s">
        <v>367</v>
      </c>
      <c r="C13" s="156" t="s">
        <v>368</v>
      </c>
      <c r="D13" s="213" t="s">
        <v>443</v>
      </c>
      <c r="E13" s="155" t="s">
        <v>59</v>
      </c>
      <c r="F13" s="156" t="s">
        <v>369</v>
      </c>
      <c r="G13" s="157">
        <v>164258.48000000001</v>
      </c>
      <c r="H13" s="157">
        <f t="shared" si="0"/>
        <v>156045.56</v>
      </c>
      <c r="I13" s="158">
        <f>ROUND(G13*0.85,2)</f>
        <v>139619.71</v>
      </c>
      <c r="J13" s="137" t="s">
        <v>396</v>
      </c>
    </row>
    <row r="14" spans="1:10" s="62" customFormat="1" x14ac:dyDescent="0.25">
      <c r="A14" s="149">
        <v>11</v>
      </c>
      <c r="B14" s="155" t="s">
        <v>373</v>
      </c>
      <c r="C14" s="156" t="s">
        <v>374</v>
      </c>
      <c r="D14" s="213" t="s">
        <v>444</v>
      </c>
      <c r="E14" s="155" t="s">
        <v>44</v>
      </c>
      <c r="F14" s="156" t="s">
        <v>375</v>
      </c>
      <c r="G14" s="157">
        <v>938000</v>
      </c>
      <c r="H14" s="157">
        <f t="shared" si="0"/>
        <v>891100</v>
      </c>
      <c r="I14" s="158">
        <f>ROUND(G14*0.5,2)</f>
        <v>469000</v>
      </c>
      <c r="J14" s="137" t="s">
        <v>396</v>
      </c>
    </row>
    <row r="15" spans="1:10" s="62" customFormat="1" x14ac:dyDescent="0.25">
      <c r="A15" s="154">
        <v>12</v>
      </c>
      <c r="B15" s="155" t="s">
        <v>376</v>
      </c>
      <c r="C15" s="156" t="s">
        <v>377</v>
      </c>
      <c r="D15" s="213" t="s">
        <v>445</v>
      </c>
      <c r="E15" s="155" t="s">
        <v>44</v>
      </c>
      <c r="F15" s="156" t="s">
        <v>378</v>
      </c>
      <c r="G15" s="157">
        <v>481837.54</v>
      </c>
      <c r="H15" s="157">
        <f t="shared" si="0"/>
        <v>457745.66</v>
      </c>
      <c r="I15" s="158">
        <f>ROUND(G15*0.5,2)</f>
        <v>240918.77</v>
      </c>
      <c r="J15" s="137" t="s">
        <v>396</v>
      </c>
    </row>
    <row r="16" spans="1:10" s="62" customFormat="1" ht="15.75" thickBot="1" x14ac:dyDescent="0.3">
      <c r="A16" s="154">
        <v>13</v>
      </c>
      <c r="B16" s="184" t="s">
        <v>387</v>
      </c>
      <c r="C16" s="185" t="s">
        <v>388</v>
      </c>
      <c r="D16" s="215" t="s">
        <v>446</v>
      </c>
      <c r="E16" s="184" t="s">
        <v>49</v>
      </c>
      <c r="F16" s="185" t="s">
        <v>389</v>
      </c>
      <c r="G16" s="186">
        <v>143352</v>
      </c>
      <c r="H16" s="186">
        <f t="shared" si="0"/>
        <v>136184.4</v>
      </c>
      <c r="I16" s="165">
        <f>ROUND(G16*0.85,2)</f>
        <v>121849.2</v>
      </c>
      <c r="J16" s="137" t="s">
        <v>396</v>
      </c>
    </row>
    <row r="17" spans="1:10" s="59" customFormat="1" ht="15.75" thickBot="1" x14ac:dyDescent="0.3">
      <c r="A17" s="223" t="s">
        <v>121</v>
      </c>
      <c r="B17" s="224"/>
      <c r="C17" s="224"/>
      <c r="D17" s="224"/>
      <c r="E17" s="224"/>
      <c r="F17" s="225"/>
      <c r="G17" s="187">
        <f>SUM(G4:G16)</f>
        <v>4639087.03</v>
      </c>
      <c r="H17" s="187">
        <f>SUM(H4:H16)</f>
        <v>4357807.6900000004</v>
      </c>
      <c r="I17" s="188">
        <f>SUM(I4:I16)</f>
        <v>2927684.11</v>
      </c>
      <c r="J17" s="131"/>
    </row>
    <row r="23" spans="1:10" x14ac:dyDescent="0.25">
      <c r="G23" s="76" t="s">
        <v>431</v>
      </c>
      <c r="H23" s="77">
        <f>H17+'Príloha č.1'!H6+'Príloha č.1'!H7+'Príloha č.1'!H12+'Príloha č.1'!H13</f>
        <v>5697486.2700000005</v>
      </c>
    </row>
    <row r="24" spans="1:10" x14ac:dyDescent="0.25">
      <c r="F24" s="76"/>
      <c r="G24" s="77"/>
      <c r="H24" s="77"/>
      <c r="I24" s="77"/>
    </row>
    <row r="29" spans="1:10" x14ac:dyDescent="0.25">
      <c r="A29" s="58" t="s">
        <v>425</v>
      </c>
      <c r="B29" s="209" t="s">
        <v>427</v>
      </c>
    </row>
  </sheetData>
  <mergeCells count="2">
    <mergeCell ref="C1:H1"/>
    <mergeCell ref="A17:F17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zoomScaleNormal="100" workbookViewId="0">
      <selection activeCell="C19" sqref="C19"/>
    </sheetView>
  </sheetViews>
  <sheetFormatPr defaultRowHeight="15" x14ac:dyDescent="0.25"/>
  <cols>
    <col min="1" max="1" width="6.85546875" style="14" customWidth="1"/>
    <col min="2" max="2" width="17.85546875" style="14" customWidth="1"/>
    <col min="3" max="3" width="60.5703125" style="10" customWidth="1"/>
    <col min="4" max="4" width="10.5703125" style="14" customWidth="1"/>
    <col min="5" max="5" width="10.85546875" style="14" customWidth="1"/>
    <col min="6" max="6" width="28.5703125" style="10" customWidth="1"/>
    <col min="7" max="7" width="14.42578125" style="10" customWidth="1"/>
    <col min="8" max="8" width="14.28515625" style="10" customWidth="1"/>
    <col min="9" max="9" width="14.42578125" style="10" customWidth="1"/>
    <col min="10" max="16384" width="9.140625" style="10"/>
  </cols>
  <sheetData>
    <row r="1" spans="1:14" ht="38.25" customHeight="1" x14ac:dyDescent="0.25">
      <c r="A1" s="139"/>
      <c r="B1" s="140" t="s">
        <v>125</v>
      </c>
      <c r="C1" s="219" t="s">
        <v>126</v>
      </c>
      <c r="D1" s="219"/>
      <c r="E1" s="219"/>
      <c r="F1" s="219"/>
      <c r="G1" s="168"/>
      <c r="H1" s="168"/>
      <c r="I1" s="168"/>
      <c r="J1" s="72"/>
      <c r="K1" s="72"/>
      <c r="L1" s="72"/>
      <c r="M1" s="72"/>
      <c r="N1" s="72"/>
    </row>
    <row r="2" spans="1:14" ht="15.75" thickBot="1" x14ac:dyDescent="0.3">
      <c r="A2" s="139"/>
      <c r="B2" s="139"/>
      <c r="C2" s="179"/>
      <c r="D2" s="139"/>
      <c r="E2" s="139"/>
      <c r="F2" s="179"/>
      <c r="G2" s="179"/>
      <c r="H2" s="179"/>
      <c r="I2" s="179"/>
    </row>
    <row r="3" spans="1:14" s="60" customFormat="1" ht="50.25" customHeight="1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71" t="s">
        <v>10</v>
      </c>
      <c r="H3" s="182" t="s">
        <v>4</v>
      </c>
      <c r="I3" s="189" t="s">
        <v>122</v>
      </c>
    </row>
    <row r="4" spans="1:14" s="62" customFormat="1" x14ac:dyDescent="0.25">
      <c r="A4" s="154">
        <v>1</v>
      </c>
      <c r="B4" s="155" t="s">
        <v>185</v>
      </c>
      <c r="C4" s="156" t="s">
        <v>91</v>
      </c>
      <c r="D4" s="213" t="s">
        <v>464</v>
      </c>
      <c r="E4" s="155" t="s">
        <v>44</v>
      </c>
      <c r="F4" s="155" t="s">
        <v>92</v>
      </c>
      <c r="G4" s="157">
        <v>217750</v>
      </c>
      <c r="H4" s="157">
        <f>ROUND(G4*0.95,2)</f>
        <v>206862.5</v>
      </c>
      <c r="I4" s="158">
        <f>ROUND(G4*0.5,2)</f>
        <v>108875</v>
      </c>
    </row>
    <row r="5" spans="1:14" s="62" customFormat="1" ht="30" x14ac:dyDescent="0.25">
      <c r="A5" s="154">
        <v>2</v>
      </c>
      <c r="B5" s="155" t="s">
        <v>210</v>
      </c>
      <c r="C5" s="156" t="s">
        <v>211</v>
      </c>
      <c r="D5" s="213" t="s">
        <v>471</v>
      </c>
      <c r="E5" s="155" t="s">
        <v>36</v>
      </c>
      <c r="F5" s="155" t="s">
        <v>212</v>
      </c>
      <c r="G5" s="157">
        <v>348591.03</v>
      </c>
      <c r="H5" s="157">
        <f t="shared" ref="H5:H8" si="0">ROUND(G5*0.95,2)</f>
        <v>331161.48</v>
      </c>
      <c r="I5" s="158">
        <f t="shared" ref="I5:I8" si="1">ROUND(G5*0.85,2)</f>
        <v>296302.38</v>
      </c>
    </row>
    <row r="6" spans="1:14" s="62" customFormat="1" x14ac:dyDescent="0.25">
      <c r="A6" s="154">
        <v>3</v>
      </c>
      <c r="B6" s="155" t="s">
        <v>349</v>
      </c>
      <c r="C6" s="156" t="s">
        <v>350</v>
      </c>
      <c r="D6" s="213" t="s">
        <v>500</v>
      </c>
      <c r="E6" s="155" t="s">
        <v>44</v>
      </c>
      <c r="F6" s="155" t="s">
        <v>351</v>
      </c>
      <c r="G6" s="157">
        <v>448900</v>
      </c>
      <c r="H6" s="157">
        <f t="shared" si="0"/>
        <v>426455</v>
      </c>
      <c r="I6" s="158">
        <f>ROUND(G6*0.5,2)</f>
        <v>224450</v>
      </c>
    </row>
    <row r="7" spans="1:14" s="62" customFormat="1" x14ac:dyDescent="0.25">
      <c r="A7" s="154">
        <v>4</v>
      </c>
      <c r="B7" s="155" t="s">
        <v>363</v>
      </c>
      <c r="C7" s="156" t="s">
        <v>364</v>
      </c>
      <c r="D7" s="213" t="s">
        <v>502</v>
      </c>
      <c r="E7" s="155" t="s">
        <v>44</v>
      </c>
      <c r="F7" s="155" t="s">
        <v>365</v>
      </c>
      <c r="G7" s="157">
        <v>422081.17</v>
      </c>
      <c r="H7" s="157">
        <f t="shared" si="0"/>
        <v>400977.11</v>
      </c>
      <c r="I7" s="158">
        <f>ROUND(G7*0.5,2)</f>
        <v>211040.59</v>
      </c>
    </row>
    <row r="8" spans="1:14" s="62" customFormat="1" ht="15.75" thickBot="1" x14ac:dyDescent="0.3">
      <c r="A8" s="154">
        <v>5</v>
      </c>
      <c r="B8" s="184" t="s">
        <v>383</v>
      </c>
      <c r="C8" s="185" t="s">
        <v>384</v>
      </c>
      <c r="D8" s="215" t="s">
        <v>505</v>
      </c>
      <c r="E8" s="184" t="s">
        <v>76</v>
      </c>
      <c r="F8" s="184" t="s">
        <v>385</v>
      </c>
      <c r="G8" s="186">
        <v>259500</v>
      </c>
      <c r="H8" s="157">
        <f t="shared" si="0"/>
        <v>246525</v>
      </c>
      <c r="I8" s="165">
        <f t="shared" si="1"/>
        <v>220575</v>
      </c>
    </row>
    <row r="9" spans="1:14" s="67" customFormat="1" ht="15.75" thickBot="1" x14ac:dyDescent="0.3">
      <c r="A9" s="223" t="s">
        <v>121</v>
      </c>
      <c r="B9" s="224"/>
      <c r="C9" s="224"/>
      <c r="D9" s="224"/>
      <c r="E9" s="224"/>
      <c r="F9" s="225"/>
      <c r="G9" s="190">
        <f>SUM(G4:G8)</f>
        <v>1696822.2</v>
      </c>
      <c r="H9" s="191">
        <f>SUM(H4:H8)</f>
        <v>1611981.0899999999</v>
      </c>
      <c r="I9" s="192">
        <f>SUM(I4:I8)</f>
        <v>1061242.97</v>
      </c>
    </row>
    <row r="10" spans="1:14" x14ac:dyDescent="0.25">
      <c r="G10" s="57"/>
      <c r="H10" s="57"/>
      <c r="I10" s="57"/>
    </row>
    <row r="21" spans="1:2" x14ac:dyDescent="0.25">
      <c r="A21" s="14" t="s">
        <v>425</v>
      </c>
      <c r="B21" s="74" t="s">
        <v>429</v>
      </c>
    </row>
  </sheetData>
  <mergeCells count="2">
    <mergeCell ref="A9:F9"/>
    <mergeCell ref="C1:F1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62"/>
  <sheetViews>
    <sheetView zoomScaleNormal="100"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4.85546875" style="14" customWidth="1"/>
    <col min="2" max="2" width="17.140625" style="7" customWidth="1"/>
    <col min="3" max="3" width="70.7109375" style="6" customWidth="1"/>
    <col min="4" max="4" width="11.28515625" style="7" customWidth="1"/>
    <col min="5" max="5" width="11.85546875" style="7" customWidth="1"/>
    <col min="6" max="6" width="37.140625" style="6" customWidth="1"/>
    <col min="7" max="7" width="14.140625" style="6" customWidth="1"/>
    <col min="8" max="8" width="13.85546875" style="6" customWidth="1"/>
    <col min="9" max="9" width="14.85546875" style="6" customWidth="1"/>
    <col min="10" max="10" width="8.85546875" style="7" bestFit="1" customWidth="1"/>
    <col min="11" max="11" width="12.28515625" style="6" bestFit="1" customWidth="1"/>
    <col min="12" max="12" width="17.5703125" style="8" bestFit="1" customWidth="1"/>
    <col min="13" max="13" width="20.140625" style="8" bestFit="1" customWidth="1"/>
    <col min="14" max="14" width="3.140625" style="9" bestFit="1" customWidth="1"/>
    <col min="15" max="15" width="18.28515625" style="8" bestFit="1" customWidth="1"/>
    <col min="16" max="16" width="3.140625" style="9" bestFit="1" customWidth="1"/>
    <col min="17" max="17" width="14.42578125" style="8" bestFit="1" customWidth="1"/>
    <col min="18" max="18" width="3.140625" style="9" bestFit="1" customWidth="1"/>
    <col min="19" max="19" width="8.85546875" style="10" bestFit="1" customWidth="1"/>
    <col min="20" max="20" width="8" style="10" bestFit="1" customWidth="1"/>
    <col min="21" max="21" width="3.140625" style="10" bestFit="1" customWidth="1"/>
    <col min="22" max="22" width="8" style="10" bestFit="1" customWidth="1"/>
    <col min="23" max="23" width="3.140625" style="10" bestFit="1" customWidth="1"/>
    <col min="24" max="24" width="8" style="10" bestFit="1" customWidth="1"/>
    <col min="25" max="25" width="3.140625" style="10" bestFit="1" customWidth="1"/>
    <col min="26" max="26" width="8" style="10" bestFit="1" customWidth="1"/>
    <col min="27" max="27" width="11.5703125" style="10" bestFit="1" customWidth="1"/>
    <col min="28" max="28" width="18.140625" style="10" customWidth="1"/>
    <col min="29" max="29" width="14.140625" style="10" customWidth="1"/>
    <col min="30" max="30" width="15" style="10" customWidth="1"/>
    <col min="31" max="31" width="19.5703125" style="10" customWidth="1"/>
    <col min="32" max="33" width="10.140625" style="10" bestFit="1" customWidth="1"/>
    <col min="34" max="34" width="10.7109375" style="10" bestFit="1" customWidth="1"/>
    <col min="35" max="35" width="15.140625" style="10" bestFit="1" customWidth="1"/>
    <col min="36" max="36" width="11.42578125" style="10" customWidth="1"/>
    <col min="37" max="37" width="9.7109375" style="10" bestFit="1" customWidth="1"/>
    <col min="38" max="38" width="9.28515625" style="10" bestFit="1" customWidth="1"/>
    <col min="39" max="39" width="10.42578125" style="10" bestFit="1" customWidth="1"/>
    <col min="40" max="40" width="9.5703125" style="10" bestFit="1" customWidth="1"/>
    <col min="41" max="41" width="12.140625" style="10" customWidth="1"/>
    <col min="42" max="42" width="10.7109375" style="10" bestFit="1" customWidth="1"/>
    <col min="43" max="43" width="11.28515625" style="10" bestFit="1" customWidth="1"/>
    <col min="44" max="44" width="15.140625" style="10" bestFit="1" customWidth="1"/>
    <col min="45" max="45" width="12.42578125" style="10" bestFit="1" customWidth="1"/>
    <col min="46" max="46" width="17.85546875" style="10" bestFit="1" customWidth="1"/>
    <col min="47" max="47" width="23.7109375" style="10" bestFit="1" customWidth="1"/>
    <col min="48" max="48" width="22.28515625" style="10" bestFit="1" customWidth="1"/>
    <col min="49" max="49" width="8.5703125" style="10" bestFit="1" customWidth="1"/>
    <col min="50" max="50" width="9.140625" style="10"/>
    <col min="51" max="52" width="9.42578125" style="10" bestFit="1" customWidth="1"/>
    <col min="53" max="53" width="13.7109375" style="10" bestFit="1" customWidth="1"/>
    <col min="54" max="54" width="12.140625" style="10" bestFit="1" customWidth="1"/>
    <col min="55" max="55" width="9.140625" style="10"/>
    <col min="56" max="56" width="19.28515625" style="10" bestFit="1" customWidth="1"/>
    <col min="57" max="57" width="9.140625" style="10"/>
    <col min="58" max="58" width="9" style="10" bestFit="1" customWidth="1"/>
    <col min="59" max="59" width="15.5703125" style="10" bestFit="1" customWidth="1"/>
    <col min="60" max="60" width="18.5703125" style="10" bestFit="1" customWidth="1"/>
    <col min="61" max="61" width="24.7109375" style="10" bestFit="1" customWidth="1"/>
    <col min="62" max="62" width="24" style="10" bestFit="1" customWidth="1"/>
    <col min="63" max="63" width="14.42578125" style="10" bestFit="1" customWidth="1"/>
    <col min="64" max="64" width="18.85546875" style="10" customWidth="1"/>
    <col min="65" max="66" width="18.28515625" style="10" bestFit="1" customWidth="1"/>
    <col min="67" max="67" width="19" style="10" customWidth="1"/>
    <col min="68" max="68" width="6.85546875" style="10" bestFit="1" customWidth="1"/>
    <col min="69" max="69" width="14.42578125" style="10" bestFit="1" customWidth="1"/>
    <col min="70" max="70" width="13.140625" style="10" bestFit="1" customWidth="1"/>
    <col min="71" max="71" width="20.7109375" style="10" bestFit="1" customWidth="1"/>
    <col min="72" max="72" width="10.28515625" style="10" bestFit="1" customWidth="1"/>
    <col min="73" max="73" width="10.7109375" style="10" bestFit="1" customWidth="1"/>
    <col min="74" max="74" width="19.28515625" style="10" bestFit="1" customWidth="1"/>
    <col min="75" max="75" width="16.7109375" style="10" bestFit="1" customWidth="1"/>
    <col min="76" max="76" width="14.42578125" style="10" bestFit="1" customWidth="1"/>
    <col min="77" max="78" width="8.5703125" style="10" bestFit="1" customWidth="1"/>
    <col min="79" max="16384" width="9.140625" style="10"/>
  </cols>
  <sheetData>
    <row r="1" spans="1:78" ht="45.75" customHeight="1" x14ac:dyDescent="0.3">
      <c r="A1" s="139"/>
      <c r="B1" s="140" t="s">
        <v>18</v>
      </c>
      <c r="C1" s="219" t="s">
        <v>5</v>
      </c>
      <c r="D1" s="219"/>
      <c r="E1" s="219"/>
      <c r="F1" s="219"/>
      <c r="G1" s="219"/>
      <c r="H1" s="142"/>
      <c r="I1" s="141"/>
    </row>
    <row r="2" spans="1:78" ht="19.5" thickBot="1" x14ac:dyDescent="0.35">
      <c r="A2" s="139"/>
      <c r="B2" s="140"/>
      <c r="C2" s="143"/>
      <c r="D2" s="168"/>
      <c r="E2" s="144"/>
      <c r="F2" s="142"/>
      <c r="G2" s="141"/>
      <c r="H2" s="142"/>
      <c r="I2" s="141"/>
    </row>
    <row r="3" spans="1:78" s="60" customFormat="1" ht="50.25" customHeight="1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71" t="s">
        <v>10</v>
      </c>
      <c r="H3" s="182" t="s">
        <v>4</v>
      </c>
      <c r="I3" s="189" t="s">
        <v>122</v>
      </c>
    </row>
    <row r="4" spans="1:78" x14ac:dyDescent="0.25">
      <c r="A4" s="174">
        <v>1</v>
      </c>
      <c r="B4" s="175" t="s">
        <v>136</v>
      </c>
      <c r="C4" s="161" t="s">
        <v>137</v>
      </c>
      <c r="D4" s="160" t="s">
        <v>452</v>
      </c>
      <c r="E4" s="160" t="s">
        <v>40</v>
      </c>
      <c r="F4" s="162" t="s">
        <v>138</v>
      </c>
      <c r="G4" s="176">
        <v>227765.84</v>
      </c>
      <c r="H4" s="176">
        <f>ROUND(G4*0.95,2)</f>
        <v>216377.55</v>
      </c>
      <c r="I4" s="193">
        <f>ROUND(G4*0.85,2)</f>
        <v>193600.96</v>
      </c>
      <c r="Z4" s="6"/>
      <c r="AB4" s="6"/>
      <c r="AC4" s="6"/>
      <c r="AE4" s="68"/>
      <c r="AF4" s="11"/>
      <c r="AG4" s="11"/>
      <c r="AK4" s="11"/>
      <c r="AL4" s="11"/>
      <c r="AM4" s="68"/>
      <c r="AN4" s="68"/>
      <c r="AO4" s="68"/>
    </row>
    <row r="5" spans="1:78" x14ac:dyDescent="0.25">
      <c r="A5" s="174">
        <v>2</v>
      </c>
      <c r="B5" s="175" t="s">
        <v>140</v>
      </c>
      <c r="C5" s="161" t="s">
        <v>141</v>
      </c>
      <c r="D5" s="160" t="s">
        <v>453</v>
      </c>
      <c r="E5" s="160" t="s">
        <v>66</v>
      </c>
      <c r="F5" s="162" t="s">
        <v>142</v>
      </c>
      <c r="G5" s="176">
        <v>100439.4</v>
      </c>
      <c r="H5" s="176">
        <f t="shared" ref="H5:H52" si="0">ROUND(G5*0.95,2)</f>
        <v>95417.43</v>
      </c>
      <c r="I5" s="193">
        <f t="shared" ref="I5:I52" si="1">ROUND(G5*0.85,2)</f>
        <v>85373.49</v>
      </c>
      <c r="L5" s="61"/>
      <c r="M5" s="61"/>
      <c r="N5" s="69"/>
      <c r="P5" s="69"/>
      <c r="Q5" s="61"/>
      <c r="R5" s="6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8"/>
      <c r="AG5" s="68"/>
      <c r="AH5" s="6"/>
      <c r="AI5" s="6"/>
      <c r="AJ5" s="68"/>
      <c r="AK5" s="68"/>
      <c r="AL5" s="68"/>
      <c r="AM5" s="68"/>
      <c r="AN5" s="68"/>
      <c r="AO5" s="68"/>
      <c r="AP5" s="6"/>
      <c r="AQ5" s="68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1:78" x14ac:dyDescent="0.25">
      <c r="A6" s="174">
        <v>3</v>
      </c>
      <c r="B6" s="175" t="s">
        <v>144</v>
      </c>
      <c r="C6" s="161" t="s">
        <v>145</v>
      </c>
      <c r="D6" s="160" t="s">
        <v>454</v>
      </c>
      <c r="E6" s="160" t="s">
        <v>40</v>
      </c>
      <c r="F6" s="162" t="s">
        <v>146</v>
      </c>
      <c r="G6" s="176">
        <v>260121.31</v>
      </c>
      <c r="H6" s="176">
        <f t="shared" si="0"/>
        <v>247115.24</v>
      </c>
      <c r="I6" s="193">
        <f t="shared" si="1"/>
        <v>221103.11</v>
      </c>
    </row>
    <row r="7" spans="1:78" x14ac:dyDescent="0.25">
      <c r="A7" s="174">
        <v>4</v>
      </c>
      <c r="B7" s="175" t="s">
        <v>150</v>
      </c>
      <c r="C7" s="161" t="s">
        <v>151</v>
      </c>
      <c r="D7" s="160" t="s">
        <v>455</v>
      </c>
      <c r="E7" s="160" t="s">
        <v>59</v>
      </c>
      <c r="F7" s="162" t="s">
        <v>152</v>
      </c>
      <c r="G7" s="176">
        <v>242600</v>
      </c>
      <c r="H7" s="176">
        <f t="shared" si="0"/>
        <v>230470</v>
      </c>
      <c r="I7" s="193">
        <f t="shared" si="1"/>
        <v>206210</v>
      </c>
    </row>
    <row r="8" spans="1:78" x14ac:dyDescent="0.25">
      <c r="A8" s="174">
        <v>5</v>
      </c>
      <c r="B8" s="175" t="s">
        <v>155</v>
      </c>
      <c r="C8" s="161" t="s">
        <v>156</v>
      </c>
      <c r="D8" s="160" t="s">
        <v>456</v>
      </c>
      <c r="E8" s="160" t="s">
        <v>52</v>
      </c>
      <c r="F8" s="162" t="s">
        <v>157</v>
      </c>
      <c r="G8" s="176">
        <v>351000</v>
      </c>
      <c r="H8" s="176">
        <f t="shared" si="0"/>
        <v>333450</v>
      </c>
      <c r="I8" s="193">
        <f t="shared" si="1"/>
        <v>298350</v>
      </c>
    </row>
    <row r="9" spans="1:78" x14ac:dyDescent="0.25">
      <c r="A9" s="174">
        <v>6</v>
      </c>
      <c r="B9" s="175" t="s">
        <v>159</v>
      </c>
      <c r="C9" s="161" t="s">
        <v>160</v>
      </c>
      <c r="D9" s="160" t="s">
        <v>457</v>
      </c>
      <c r="E9" s="160" t="s">
        <v>40</v>
      </c>
      <c r="F9" s="162" t="s">
        <v>161</v>
      </c>
      <c r="G9" s="176">
        <v>166094.89000000001</v>
      </c>
      <c r="H9" s="176">
        <f t="shared" si="0"/>
        <v>157790.15</v>
      </c>
      <c r="I9" s="193">
        <f t="shared" si="1"/>
        <v>141180.66</v>
      </c>
    </row>
    <row r="10" spans="1:78" ht="30" x14ac:dyDescent="0.25">
      <c r="A10" s="174">
        <v>7</v>
      </c>
      <c r="B10" s="175" t="s">
        <v>163</v>
      </c>
      <c r="C10" s="161" t="s">
        <v>164</v>
      </c>
      <c r="D10" s="160" t="s">
        <v>458</v>
      </c>
      <c r="E10" s="160" t="s">
        <v>44</v>
      </c>
      <c r="F10" s="162" t="s">
        <v>165</v>
      </c>
      <c r="G10" s="176">
        <v>268000</v>
      </c>
      <c r="H10" s="176">
        <f t="shared" si="0"/>
        <v>254600</v>
      </c>
      <c r="I10" s="193">
        <f>ROUND(G10*0.5,2)</f>
        <v>134000</v>
      </c>
    </row>
    <row r="11" spans="1:78" x14ac:dyDescent="0.25">
      <c r="A11" s="174">
        <v>8</v>
      </c>
      <c r="B11" s="175" t="s">
        <v>167</v>
      </c>
      <c r="C11" s="161" t="s">
        <v>168</v>
      </c>
      <c r="D11" s="160" t="s">
        <v>459</v>
      </c>
      <c r="E11" s="160" t="s">
        <v>49</v>
      </c>
      <c r="F11" s="162" t="s">
        <v>48</v>
      </c>
      <c r="G11" s="176">
        <v>439800</v>
      </c>
      <c r="H11" s="176">
        <f t="shared" si="0"/>
        <v>417810</v>
      </c>
      <c r="I11" s="193">
        <f t="shared" si="1"/>
        <v>373830</v>
      </c>
    </row>
    <row r="12" spans="1:78" x14ac:dyDescent="0.25">
      <c r="A12" s="174">
        <v>9</v>
      </c>
      <c r="B12" s="175" t="s">
        <v>169</v>
      </c>
      <c r="C12" s="161" t="s">
        <v>170</v>
      </c>
      <c r="D12" s="160" t="s">
        <v>460</v>
      </c>
      <c r="E12" s="160" t="s">
        <v>95</v>
      </c>
      <c r="F12" s="162" t="s">
        <v>171</v>
      </c>
      <c r="G12" s="176">
        <v>175077.69</v>
      </c>
      <c r="H12" s="176">
        <f t="shared" si="0"/>
        <v>166323.81</v>
      </c>
      <c r="I12" s="193">
        <f>ROUND(G12*0.5,2)</f>
        <v>87538.85</v>
      </c>
    </row>
    <row r="13" spans="1:78" x14ac:dyDescent="0.25">
      <c r="A13" s="174">
        <v>10</v>
      </c>
      <c r="B13" s="175" t="s">
        <v>173</v>
      </c>
      <c r="C13" s="161" t="s">
        <v>174</v>
      </c>
      <c r="D13" s="160" t="s">
        <v>461</v>
      </c>
      <c r="E13" s="160" t="s">
        <v>36</v>
      </c>
      <c r="F13" s="162" t="s">
        <v>175</v>
      </c>
      <c r="G13" s="176">
        <v>206924.09</v>
      </c>
      <c r="H13" s="176">
        <f t="shared" si="0"/>
        <v>196577.89</v>
      </c>
      <c r="I13" s="193">
        <f t="shared" si="1"/>
        <v>175885.48</v>
      </c>
    </row>
    <row r="14" spans="1:78" x14ac:dyDescent="0.25">
      <c r="A14" s="174">
        <v>11</v>
      </c>
      <c r="B14" s="175" t="s">
        <v>177</v>
      </c>
      <c r="C14" s="161" t="s">
        <v>178</v>
      </c>
      <c r="D14" s="160" t="s">
        <v>462</v>
      </c>
      <c r="E14" s="160" t="s">
        <v>44</v>
      </c>
      <c r="F14" s="162" t="s">
        <v>179</v>
      </c>
      <c r="G14" s="176">
        <v>670000</v>
      </c>
      <c r="H14" s="176">
        <f t="shared" si="0"/>
        <v>636500</v>
      </c>
      <c r="I14" s="193">
        <f>ROUND(G14*0.5,2)</f>
        <v>335000</v>
      </c>
    </row>
    <row r="15" spans="1:78" x14ac:dyDescent="0.25">
      <c r="A15" s="174">
        <v>12</v>
      </c>
      <c r="B15" s="175" t="s">
        <v>181</v>
      </c>
      <c r="C15" s="161" t="s">
        <v>182</v>
      </c>
      <c r="D15" s="160" t="s">
        <v>463</v>
      </c>
      <c r="E15" s="160" t="s">
        <v>40</v>
      </c>
      <c r="F15" s="162" t="s">
        <v>183</v>
      </c>
      <c r="G15" s="176">
        <v>350173.68</v>
      </c>
      <c r="H15" s="176">
        <f t="shared" si="0"/>
        <v>332665</v>
      </c>
      <c r="I15" s="193">
        <f t="shared" si="1"/>
        <v>297647.63</v>
      </c>
    </row>
    <row r="16" spans="1:78" x14ac:dyDescent="0.25">
      <c r="A16" s="174">
        <v>13</v>
      </c>
      <c r="B16" s="175" t="s">
        <v>186</v>
      </c>
      <c r="C16" s="161" t="s">
        <v>187</v>
      </c>
      <c r="D16" s="160" t="s">
        <v>465</v>
      </c>
      <c r="E16" s="160" t="s">
        <v>36</v>
      </c>
      <c r="F16" s="162" t="s">
        <v>188</v>
      </c>
      <c r="G16" s="176">
        <v>149469.57</v>
      </c>
      <c r="H16" s="176">
        <f t="shared" si="0"/>
        <v>141996.09</v>
      </c>
      <c r="I16" s="193">
        <f t="shared" si="1"/>
        <v>127049.13</v>
      </c>
    </row>
    <row r="17" spans="1:9" x14ac:dyDescent="0.25">
      <c r="A17" s="174">
        <v>14</v>
      </c>
      <c r="B17" s="175" t="s">
        <v>190</v>
      </c>
      <c r="C17" s="161" t="s">
        <v>191</v>
      </c>
      <c r="D17" s="160" t="s">
        <v>466</v>
      </c>
      <c r="E17" s="160" t="s">
        <v>59</v>
      </c>
      <c r="F17" s="162" t="s">
        <v>192</v>
      </c>
      <c r="G17" s="176">
        <v>179398.22</v>
      </c>
      <c r="H17" s="176">
        <f t="shared" si="0"/>
        <v>170428.31</v>
      </c>
      <c r="I17" s="193">
        <f t="shared" si="1"/>
        <v>152488.49</v>
      </c>
    </row>
    <row r="18" spans="1:9" x14ac:dyDescent="0.25">
      <c r="A18" s="174">
        <v>15</v>
      </c>
      <c r="B18" s="175" t="s">
        <v>194</v>
      </c>
      <c r="C18" s="161" t="s">
        <v>195</v>
      </c>
      <c r="D18" s="160" t="s">
        <v>467</v>
      </c>
      <c r="E18" s="160" t="s">
        <v>76</v>
      </c>
      <c r="F18" s="162" t="s">
        <v>196</v>
      </c>
      <c r="G18" s="176">
        <v>301500</v>
      </c>
      <c r="H18" s="176">
        <f t="shared" si="0"/>
        <v>286425</v>
      </c>
      <c r="I18" s="193">
        <f t="shared" si="1"/>
        <v>256275</v>
      </c>
    </row>
    <row r="19" spans="1:9" x14ac:dyDescent="0.25">
      <c r="A19" s="174">
        <v>16</v>
      </c>
      <c r="B19" s="175" t="s">
        <v>198</v>
      </c>
      <c r="C19" s="161" t="s">
        <v>199</v>
      </c>
      <c r="D19" s="160" t="s">
        <v>468</v>
      </c>
      <c r="E19" s="160" t="s">
        <v>52</v>
      </c>
      <c r="F19" s="162" t="s">
        <v>200</v>
      </c>
      <c r="G19" s="176">
        <v>286567.28000000003</v>
      </c>
      <c r="H19" s="176">
        <f t="shared" si="0"/>
        <v>272238.92</v>
      </c>
      <c r="I19" s="193">
        <f t="shared" si="1"/>
        <v>243582.19</v>
      </c>
    </row>
    <row r="20" spans="1:9" x14ac:dyDescent="0.25">
      <c r="A20" s="174">
        <v>17</v>
      </c>
      <c r="B20" s="175" t="s">
        <v>202</v>
      </c>
      <c r="C20" s="161" t="s">
        <v>203</v>
      </c>
      <c r="D20" s="160" t="s">
        <v>469</v>
      </c>
      <c r="E20" s="160" t="s">
        <v>52</v>
      </c>
      <c r="F20" s="162" t="s">
        <v>204</v>
      </c>
      <c r="G20" s="176">
        <v>208800</v>
      </c>
      <c r="H20" s="176">
        <f t="shared" si="0"/>
        <v>198360</v>
      </c>
      <c r="I20" s="193">
        <f t="shared" si="1"/>
        <v>177480</v>
      </c>
    </row>
    <row r="21" spans="1:9" x14ac:dyDescent="0.25">
      <c r="A21" s="174">
        <v>18</v>
      </c>
      <c r="B21" s="175" t="s">
        <v>206</v>
      </c>
      <c r="C21" s="161" t="s">
        <v>207</v>
      </c>
      <c r="D21" s="160" t="s">
        <v>470</v>
      </c>
      <c r="E21" s="160" t="s">
        <v>36</v>
      </c>
      <c r="F21" s="162" t="s">
        <v>208</v>
      </c>
      <c r="G21" s="176">
        <v>104498.58</v>
      </c>
      <c r="H21" s="176">
        <f t="shared" si="0"/>
        <v>99273.65</v>
      </c>
      <c r="I21" s="193">
        <f t="shared" si="1"/>
        <v>88823.79</v>
      </c>
    </row>
    <row r="22" spans="1:9" x14ac:dyDescent="0.25">
      <c r="A22" s="174">
        <v>19</v>
      </c>
      <c r="B22" s="175" t="s">
        <v>213</v>
      </c>
      <c r="C22" s="161" t="s">
        <v>214</v>
      </c>
      <c r="D22" s="216" t="s">
        <v>472</v>
      </c>
      <c r="E22" s="194" t="s">
        <v>69</v>
      </c>
      <c r="F22" s="195" t="s">
        <v>215</v>
      </c>
      <c r="G22" s="157">
        <v>372000</v>
      </c>
      <c r="H22" s="157">
        <f>ROUND(G22*0.9,2)</f>
        <v>334800</v>
      </c>
      <c r="I22" s="158">
        <f>ROUND(G22*0.85,2)</f>
        <v>316200</v>
      </c>
    </row>
    <row r="23" spans="1:9" x14ac:dyDescent="0.25">
      <c r="A23" s="174">
        <v>20</v>
      </c>
      <c r="B23" s="175" t="s">
        <v>216</v>
      </c>
      <c r="C23" s="161" t="s">
        <v>217</v>
      </c>
      <c r="D23" s="160" t="s">
        <v>473</v>
      </c>
      <c r="E23" s="160" t="s">
        <v>56</v>
      </c>
      <c r="F23" s="162" t="s">
        <v>218</v>
      </c>
      <c r="G23" s="176">
        <v>271315.89</v>
      </c>
      <c r="H23" s="176">
        <f t="shared" si="0"/>
        <v>257750.1</v>
      </c>
      <c r="I23" s="193">
        <f t="shared" si="1"/>
        <v>230618.51</v>
      </c>
    </row>
    <row r="24" spans="1:9" x14ac:dyDescent="0.25">
      <c r="A24" s="174">
        <v>21</v>
      </c>
      <c r="B24" s="175" t="s">
        <v>220</v>
      </c>
      <c r="C24" s="161" t="s">
        <v>221</v>
      </c>
      <c r="D24" s="160" t="s">
        <v>474</v>
      </c>
      <c r="E24" s="160" t="s">
        <v>36</v>
      </c>
      <c r="F24" s="162" t="s">
        <v>222</v>
      </c>
      <c r="G24" s="176">
        <v>303700</v>
      </c>
      <c r="H24" s="176">
        <f t="shared" si="0"/>
        <v>288515</v>
      </c>
      <c r="I24" s="193">
        <f t="shared" si="1"/>
        <v>258145</v>
      </c>
    </row>
    <row r="25" spans="1:9" ht="30" x14ac:dyDescent="0.25">
      <c r="A25" s="174">
        <v>22</v>
      </c>
      <c r="B25" s="175" t="s">
        <v>224</v>
      </c>
      <c r="C25" s="161" t="s">
        <v>225</v>
      </c>
      <c r="D25" s="160" t="s">
        <v>475</v>
      </c>
      <c r="E25" s="160" t="s">
        <v>36</v>
      </c>
      <c r="F25" s="162" t="s">
        <v>226</v>
      </c>
      <c r="G25" s="176">
        <v>247000</v>
      </c>
      <c r="H25" s="176">
        <f t="shared" si="0"/>
        <v>234650</v>
      </c>
      <c r="I25" s="193">
        <f t="shared" si="1"/>
        <v>209950</v>
      </c>
    </row>
    <row r="26" spans="1:9" ht="30" x14ac:dyDescent="0.25">
      <c r="A26" s="174">
        <v>23</v>
      </c>
      <c r="B26" s="175" t="s">
        <v>231</v>
      </c>
      <c r="C26" s="161" t="s">
        <v>232</v>
      </c>
      <c r="D26" s="160" t="s">
        <v>476</v>
      </c>
      <c r="E26" s="160" t="s">
        <v>40</v>
      </c>
      <c r="F26" s="162" t="s">
        <v>233</v>
      </c>
      <c r="G26" s="176">
        <v>200700</v>
      </c>
      <c r="H26" s="176">
        <f t="shared" si="0"/>
        <v>190665</v>
      </c>
      <c r="I26" s="193">
        <f t="shared" si="1"/>
        <v>170595</v>
      </c>
    </row>
    <row r="27" spans="1:9" x14ac:dyDescent="0.25">
      <c r="A27" s="174">
        <v>24</v>
      </c>
      <c r="B27" s="175" t="s">
        <v>235</v>
      </c>
      <c r="C27" s="161" t="s">
        <v>236</v>
      </c>
      <c r="D27" s="160" t="s">
        <v>477</v>
      </c>
      <c r="E27" s="160" t="s">
        <v>36</v>
      </c>
      <c r="F27" s="162" t="s">
        <v>237</v>
      </c>
      <c r="G27" s="176">
        <v>113873.87</v>
      </c>
      <c r="H27" s="176">
        <f t="shared" si="0"/>
        <v>108180.18</v>
      </c>
      <c r="I27" s="193">
        <f t="shared" si="1"/>
        <v>96792.79</v>
      </c>
    </row>
    <row r="28" spans="1:9" x14ac:dyDescent="0.25">
      <c r="A28" s="174">
        <v>25</v>
      </c>
      <c r="B28" s="175" t="s">
        <v>239</v>
      </c>
      <c r="C28" s="161" t="s">
        <v>240</v>
      </c>
      <c r="D28" s="160" t="s">
        <v>478</v>
      </c>
      <c r="E28" s="160" t="s">
        <v>40</v>
      </c>
      <c r="F28" s="162" t="s">
        <v>241</v>
      </c>
      <c r="G28" s="176">
        <v>204284.99</v>
      </c>
      <c r="H28" s="176">
        <f t="shared" si="0"/>
        <v>194070.74</v>
      </c>
      <c r="I28" s="193">
        <f t="shared" si="1"/>
        <v>173642.23999999999</v>
      </c>
    </row>
    <row r="29" spans="1:9" x14ac:dyDescent="0.25">
      <c r="A29" s="174">
        <v>26</v>
      </c>
      <c r="B29" s="175" t="s">
        <v>243</v>
      </c>
      <c r="C29" s="161" t="s">
        <v>111</v>
      </c>
      <c r="D29" s="160" t="s">
        <v>479</v>
      </c>
      <c r="E29" s="160" t="s">
        <v>59</v>
      </c>
      <c r="F29" s="162" t="s">
        <v>112</v>
      </c>
      <c r="G29" s="176">
        <v>183800</v>
      </c>
      <c r="H29" s="176">
        <f t="shared" si="0"/>
        <v>174610</v>
      </c>
      <c r="I29" s="193">
        <f t="shared" si="1"/>
        <v>156230</v>
      </c>
    </row>
    <row r="30" spans="1:9" x14ac:dyDescent="0.25">
      <c r="A30" s="174">
        <v>27</v>
      </c>
      <c r="B30" s="175" t="s">
        <v>244</v>
      </c>
      <c r="C30" s="161" t="s">
        <v>245</v>
      </c>
      <c r="D30" s="160" t="s">
        <v>480</v>
      </c>
      <c r="E30" s="160" t="s">
        <v>95</v>
      </c>
      <c r="F30" s="162" t="s">
        <v>246</v>
      </c>
      <c r="G30" s="176">
        <v>334500</v>
      </c>
      <c r="H30" s="176">
        <f t="shared" si="0"/>
        <v>317775</v>
      </c>
      <c r="I30" s="193">
        <f>ROUND(G30*0.5,2)</f>
        <v>167250</v>
      </c>
    </row>
    <row r="31" spans="1:9" x14ac:dyDescent="0.25">
      <c r="A31" s="174">
        <v>28</v>
      </c>
      <c r="B31" s="175" t="s">
        <v>248</v>
      </c>
      <c r="C31" s="161" t="s">
        <v>249</v>
      </c>
      <c r="D31" s="160" t="s">
        <v>481</v>
      </c>
      <c r="E31" s="160" t="s">
        <v>59</v>
      </c>
      <c r="F31" s="162" t="s">
        <v>250</v>
      </c>
      <c r="G31" s="176">
        <v>355174.04</v>
      </c>
      <c r="H31" s="176">
        <f t="shared" si="0"/>
        <v>337415.34</v>
      </c>
      <c r="I31" s="193">
        <f t="shared" si="1"/>
        <v>301897.93</v>
      </c>
    </row>
    <row r="32" spans="1:9" x14ac:dyDescent="0.25">
      <c r="A32" s="174">
        <v>29</v>
      </c>
      <c r="B32" s="175" t="s">
        <v>253</v>
      </c>
      <c r="C32" s="161" t="s">
        <v>254</v>
      </c>
      <c r="D32" s="160" t="s">
        <v>482</v>
      </c>
      <c r="E32" s="160" t="s">
        <v>69</v>
      </c>
      <c r="F32" s="162" t="s">
        <v>68</v>
      </c>
      <c r="G32" s="176">
        <v>468997.61</v>
      </c>
      <c r="H32" s="176">
        <f t="shared" si="0"/>
        <v>445547.73</v>
      </c>
      <c r="I32" s="193">
        <f t="shared" si="1"/>
        <v>398647.97</v>
      </c>
    </row>
    <row r="33" spans="1:9" x14ac:dyDescent="0.25">
      <c r="A33" s="174">
        <v>30</v>
      </c>
      <c r="B33" s="175" t="s">
        <v>256</v>
      </c>
      <c r="C33" s="161" t="s">
        <v>257</v>
      </c>
      <c r="D33" s="160" t="s">
        <v>483</v>
      </c>
      <c r="E33" s="160" t="s">
        <v>84</v>
      </c>
      <c r="F33" s="162" t="s">
        <v>258</v>
      </c>
      <c r="G33" s="176">
        <v>252400</v>
      </c>
      <c r="H33" s="176">
        <f t="shared" si="0"/>
        <v>239780</v>
      </c>
      <c r="I33" s="193">
        <f t="shared" si="1"/>
        <v>214540</v>
      </c>
    </row>
    <row r="34" spans="1:9" x14ac:dyDescent="0.25">
      <c r="A34" s="174">
        <v>31</v>
      </c>
      <c r="B34" s="175" t="s">
        <v>260</v>
      </c>
      <c r="C34" s="161" t="s">
        <v>261</v>
      </c>
      <c r="D34" s="160" t="s">
        <v>484</v>
      </c>
      <c r="E34" s="160" t="s">
        <v>44</v>
      </c>
      <c r="F34" s="162" t="s">
        <v>262</v>
      </c>
      <c r="G34" s="176">
        <v>384898.37</v>
      </c>
      <c r="H34" s="176">
        <f t="shared" si="0"/>
        <v>365653.45</v>
      </c>
      <c r="I34" s="193">
        <f>ROUND(G34*0.5,2)</f>
        <v>192449.19</v>
      </c>
    </row>
    <row r="35" spans="1:9" x14ac:dyDescent="0.25">
      <c r="A35" s="174">
        <v>32</v>
      </c>
      <c r="B35" s="175" t="s">
        <v>263</v>
      </c>
      <c r="C35" s="161" t="s">
        <v>264</v>
      </c>
      <c r="D35" s="160" t="s">
        <v>485</v>
      </c>
      <c r="E35" s="160" t="s">
        <v>52</v>
      </c>
      <c r="F35" s="162" t="s">
        <v>265</v>
      </c>
      <c r="G35" s="176">
        <v>340719.93</v>
      </c>
      <c r="H35" s="176">
        <f t="shared" si="0"/>
        <v>323683.93</v>
      </c>
      <c r="I35" s="193">
        <f t="shared" si="1"/>
        <v>289611.94</v>
      </c>
    </row>
    <row r="36" spans="1:9" x14ac:dyDescent="0.25">
      <c r="A36" s="174">
        <v>33</v>
      </c>
      <c r="B36" s="175" t="s">
        <v>266</v>
      </c>
      <c r="C36" s="161" t="s">
        <v>267</v>
      </c>
      <c r="D36" s="160" t="s">
        <v>486</v>
      </c>
      <c r="E36" s="160" t="s">
        <v>36</v>
      </c>
      <c r="F36" s="162" t="s">
        <v>268</v>
      </c>
      <c r="G36" s="176">
        <v>126958.35</v>
      </c>
      <c r="H36" s="176">
        <f t="shared" si="0"/>
        <v>120610.43</v>
      </c>
      <c r="I36" s="193">
        <f t="shared" si="1"/>
        <v>107914.6</v>
      </c>
    </row>
    <row r="37" spans="1:9" x14ac:dyDescent="0.25">
      <c r="A37" s="174">
        <v>34</v>
      </c>
      <c r="B37" s="175" t="s">
        <v>277</v>
      </c>
      <c r="C37" s="161" t="s">
        <v>278</v>
      </c>
      <c r="D37" s="160" t="s">
        <v>487</v>
      </c>
      <c r="E37" s="160" t="s">
        <v>95</v>
      </c>
      <c r="F37" s="162" t="s">
        <v>279</v>
      </c>
      <c r="G37" s="176">
        <v>204500</v>
      </c>
      <c r="H37" s="176">
        <f t="shared" si="0"/>
        <v>194275</v>
      </c>
      <c r="I37" s="193">
        <f>ROUND(G37*0.5,2)</f>
        <v>102250</v>
      </c>
    </row>
    <row r="38" spans="1:9" x14ac:dyDescent="0.25">
      <c r="A38" s="174">
        <v>35</v>
      </c>
      <c r="B38" s="175" t="s">
        <v>281</v>
      </c>
      <c r="C38" s="161" t="s">
        <v>282</v>
      </c>
      <c r="D38" s="160" t="s">
        <v>488</v>
      </c>
      <c r="E38" s="160" t="s">
        <v>49</v>
      </c>
      <c r="F38" s="162" t="s">
        <v>283</v>
      </c>
      <c r="G38" s="176">
        <v>999600</v>
      </c>
      <c r="H38" s="176">
        <f>ROUND(G38*0.9,2)</f>
        <v>899640</v>
      </c>
      <c r="I38" s="193">
        <f t="shared" si="1"/>
        <v>849660</v>
      </c>
    </row>
    <row r="39" spans="1:9" ht="30" x14ac:dyDescent="0.25">
      <c r="A39" s="174">
        <v>36</v>
      </c>
      <c r="B39" s="175" t="s">
        <v>284</v>
      </c>
      <c r="C39" s="161" t="s">
        <v>285</v>
      </c>
      <c r="D39" s="160" t="s">
        <v>489</v>
      </c>
      <c r="E39" s="160" t="s">
        <v>56</v>
      </c>
      <c r="F39" s="162" t="s">
        <v>286</v>
      </c>
      <c r="G39" s="176">
        <v>314900</v>
      </c>
      <c r="H39" s="176">
        <f t="shared" si="0"/>
        <v>299155</v>
      </c>
      <c r="I39" s="193">
        <f t="shared" si="1"/>
        <v>267665</v>
      </c>
    </row>
    <row r="40" spans="1:9" x14ac:dyDescent="0.25">
      <c r="A40" s="174">
        <v>37</v>
      </c>
      <c r="B40" s="175" t="s">
        <v>291</v>
      </c>
      <c r="C40" s="161" t="s">
        <v>292</v>
      </c>
      <c r="D40" s="160" t="s">
        <v>490</v>
      </c>
      <c r="E40" s="160" t="s">
        <v>36</v>
      </c>
      <c r="F40" s="162" t="s">
        <v>293</v>
      </c>
      <c r="G40" s="176">
        <v>374242.82</v>
      </c>
      <c r="H40" s="176">
        <f t="shared" si="0"/>
        <v>355530.68</v>
      </c>
      <c r="I40" s="193">
        <f t="shared" si="1"/>
        <v>318106.40000000002</v>
      </c>
    </row>
    <row r="41" spans="1:9" ht="45" x14ac:dyDescent="0.25">
      <c r="A41" s="174">
        <v>38</v>
      </c>
      <c r="B41" s="175" t="s">
        <v>295</v>
      </c>
      <c r="C41" s="161" t="s">
        <v>82</v>
      </c>
      <c r="D41" s="160" t="s">
        <v>491</v>
      </c>
      <c r="E41" s="160" t="s">
        <v>84</v>
      </c>
      <c r="F41" s="162" t="s">
        <v>83</v>
      </c>
      <c r="G41" s="176">
        <v>279500</v>
      </c>
      <c r="H41" s="176">
        <f t="shared" si="0"/>
        <v>265525</v>
      </c>
      <c r="I41" s="193">
        <f t="shared" si="1"/>
        <v>237575</v>
      </c>
    </row>
    <row r="42" spans="1:9" x14ac:dyDescent="0.25">
      <c r="A42" s="174">
        <v>39</v>
      </c>
      <c r="B42" s="175" t="s">
        <v>300</v>
      </c>
      <c r="C42" s="161" t="s">
        <v>301</v>
      </c>
      <c r="D42" s="160" t="s">
        <v>492</v>
      </c>
      <c r="E42" s="160" t="s">
        <v>40</v>
      </c>
      <c r="F42" s="162" t="s">
        <v>302</v>
      </c>
      <c r="G42" s="176">
        <v>690100</v>
      </c>
      <c r="H42" s="176">
        <f t="shared" si="0"/>
        <v>655595</v>
      </c>
      <c r="I42" s="193">
        <f t="shared" si="1"/>
        <v>586585</v>
      </c>
    </row>
    <row r="43" spans="1:9" x14ac:dyDescent="0.25">
      <c r="A43" s="174">
        <v>40</v>
      </c>
      <c r="B43" s="175" t="s">
        <v>309</v>
      </c>
      <c r="C43" s="161" t="s">
        <v>310</v>
      </c>
      <c r="D43" s="160" t="s">
        <v>493</v>
      </c>
      <c r="E43" s="160" t="s">
        <v>52</v>
      </c>
      <c r="F43" s="162" t="s">
        <v>311</v>
      </c>
      <c r="G43" s="176">
        <v>413971.48</v>
      </c>
      <c r="H43" s="176">
        <f t="shared" si="0"/>
        <v>393272.91</v>
      </c>
      <c r="I43" s="193">
        <f t="shared" si="1"/>
        <v>351875.76</v>
      </c>
    </row>
    <row r="44" spans="1:9" x14ac:dyDescent="0.25">
      <c r="A44" s="174">
        <v>41</v>
      </c>
      <c r="B44" s="175" t="s">
        <v>313</v>
      </c>
      <c r="C44" s="161" t="s">
        <v>314</v>
      </c>
      <c r="D44" s="160" t="s">
        <v>494</v>
      </c>
      <c r="E44" s="160" t="s">
        <v>52</v>
      </c>
      <c r="F44" s="162" t="s">
        <v>315</v>
      </c>
      <c r="G44" s="176">
        <v>356751.8</v>
      </c>
      <c r="H44" s="176">
        <f t="shared" si="0"/>
        <v>338914.21</v>
      </c>
      <c r="I44" s="193">
        <f t="shared" si="1"/>
        <v>303239.03000000003</v>
      </c>
    </row>
    <row r="45" spans="1:9" x14ac:dyDescent="0.25">
      <c r="A45" s="174">
        <v>42</v>
      </c>
      <c r="B45" s="175" t="s">
        <v>317</v>
      </c>
      <c r="C45" s="161" t="s">
        <v>318</v>
      </c>
      <c r="D45" s="160" t="s">
        <v>495</v>
      </c>
      <c r="E45" s="160" t="s">
        <v>76</v>
      </c>
      <c r="F45" s="162" t="s">
        <v>319</v>
      </c>
      <c r="G45" s="176">
        <v>229500</v>
      </c>
      <c r="H45" s="176">
        <f t="shared" si="0"/>
        <v>218025</v>
      </c>
      <c r="I45" s="193">
        <f t="shared" si="1"/>
        <v>195075</v>
      </c>
    </row>
    <row r="46" spans="1:9" ht="30" x14ac:dyDescent="0.25">
      <c r="A46" s="174">
        <v>43</v>
      </c>
      <c r="B46" s="175" t="s">
        <v>321</v>
      </c>
      <c r="C46" s="161" t="s">
        <v>322</v>
      </c>
      <c r="D46" s="160" t="s">
        <v>496</v>
      </c>
      <c r="E46" s="160" t="s">
        <v>40</v>
      </c>
      <c r="F46" s="162" t="s">
        <v>323</v>
      </c>
      <c r="G46" s="176">
        <v>157116.75</v>
      </c>
      <c r="H46" s="176">
        <f t="shared" si="0"/>
        <v>149260.91</v>
      </c>
      <c r="I46" s="193">
        <f t="shared" si="1"/>
        <v>133549.24</v>
      </c>
    </row>
    <row r="47" spans="1:9" ht="30" x14ac:dyDescent="0.25">
      <c r="A47" s="174">
        <v>44</v>
      </c>
      <c r="B47" s="175" t="s">
        <v>328</v>
      </c>
      <c r="C47" s="161" t="s">
        <v>329</v>
      </c>
      <c r="D47" s="160" t="s">
        <v>497</v>
      </c>
      <c r="E47" s="160" t="s">
        <v>52</v>
      </c>
      <c r="F47" s="162" t="s">
        <v>330</v>
      </c>
      <c r="G47" s="176">
        <v>228806.78</v>
      </c>
      <c r="H47" s="176">
        <f t="shared" si="0"/>
        <v>217366.44</v>
      </c>
      <c r="I47" s="193">
        <f t="shared" si="1"/>
        <v>194485.76000000001</v>
      </c>
    </row>
    <row r="48" spans="1:9" x14ac:dyDescent="0.25">
      <c r="A48" s="174">
        <v>45</v>
      </c>
      <c r="B48" s="175" t="s">
        <v>340</v>
      </c>
      <c r="C48" s="161" t="s">
        <v>341</v>
      </c>
      <c r="D48" s="160" t="s">
        <v>498</v>
      </c>
      <c r="E48" s="160" t="s">
        <v>103</v>
      </c>
      <c r="F48" s="162" t="s">
        <v>342</v>
      </c>
      <c r="G48" s="176">
        <v>664272.30000000005</v>
      </c>
      <c r="H48" s="176">
        <f t="shared" si="0"/>
        <v>631058.68999999994</v>
      </c>
      <c r="I48" s="193">
        <f t="shared" si="1"/>
        <v>564631.46</v>
      </c>
    </row>
    <row r="49" spans="1:9" x14ac:dyDescent="0.25">
      <c r="A49" s="174">
        <v>46</v>
      </c>
      <c r="B49" s="175" t="s">
        <v>344</v>
      </c>
      <c r="C49" s="161" t="s">
        <v>345</v>
      </c>
      <c r="D49" s="160" t="s">
        <v>499</v>
      </c>
      <c r="E49" s="160" t="s">
        <v>76</v>
      </c>
      <c r="F49" s="162" t="s">
        <v>346</v>
      </c>
      <c r="G49" s="176">
        <v>448052.42</v>
      </c>
      <c r="H49" s="176">
        <f t="shared" si="0"/>
        <v>425649.8</v>
      </c>
      <c r="I49" s="193">
        <f t="shared" si="1"/>
        <v>380844.56</v>
      </c>
    </row>
    <row r="50" spans="1:9" x14ac:dyDescent="0.25">
      <c r="A50" s="174">
        <v>47</v>
      </c>
      <c r="B50" s="175" t="s">
        <v>353</v>
      </c>
      <c r="C50" s="161" t="s">
        <v>354</v>
      </c>
      <c r="D50" s="160" t="s">
        <v>501</v>
      </c>
      <c r="E50" s="160" t="s">
        <v>36</v>
      </c>
      <c r="F50" s="162" t="s">
        <v>355</v>
      </c>
      <c r="G50" s="176">
        <v>213300</v>
      </c>
      <c r="H50" s="176">
        <f t="shared" si="0"/>
        <v>202635</v>
      </c>
      <c r="I50" s="193">
        <f t="shared" si="1"/>
        <v>181305</v>
      </c>
    </row>
    <row r="51" spans="1:9" x14ac:dyDescent="0.25">
      <c r="A51" s="174">
        <v>48</v>
      </c>
      <c r="B51" s="175" t="s">
        <v>371</v>
      </c>
      <c r="C51" s="161" t="s">
        <v>372</v>
      </c>
      <c r="D51" s="160" t="s">
        <v>503</v>
      </c>
      <c r="E51" s="160" t="s">
        <v>84</v>
      </c>
      <c r="F51" s="162" t="s">
        <v>104</v>
      </c>
      <c r="G51" s="176">
        <v>116998.38</v>
      </c>
      <c r="H51" s="176">
        <f>ROUND(G51*0.9,2)</f>
        <v>105298.54</v>
      </c>
      <c r="I51" s="193">
        <f t="shared" si="1"/>
        <v>99448.62</v>
      </c>
    </row>
    <row r="52" spans="1:9" ht="15.75" thickBot="1" x14ac:dyDescent="0.3">
      <c r="A52" s="174">
        <v>49</v>
      </c>
      <c r="B52" s="175" t="s">
        <v>390</v>
      </c>
      <c r="C52" s="161" t="s">
        <v>391</v>
      </c>
      <c r="D52" s="160" t="s">
        <v>506</v>
      </c>
      <c r="E52" s="160" t="s">
        <v>76</v>
      </c>
      <c r="F52" s="162" t="s">
        <v>392</v>
      </c>
      <c r="G52" s="176">
        <v>235800</v>
      </c>
      <c r="H52" s="176">
        <f t="shared" si="0"/>
        <v>224010</v>
      </c>
      <c r="I52" s="193">
        <f t="shared" si="1"/>
        <v>200430</v>
      </c>
    </row>
    <row r="53" spans="1:9" ht="15.75" thickBot="1" x14ac:dyDescent="0.3">
      <c r="A53" s="223" t="s">
        <v>121</v>
      </c>
      <c r="B53" s="224"/>
      <c r="C53" s="224"/>
      <c r="D53" s="224"/>
      <c r="E53" s="224"/>
      <c r="F53" s="225"/>
      <c r="G53" s="196">
        <f>SUM(G4:G52)</f>
        <v>14775966.330000002</v>
      </c>
      <c r="H53" s="166">
        <f>SUM(H4:H52)</f>
        <v>13962738.119999997</v>
      </c>
      <c r="I53" s="167">
        <f>SUM(I4:I52)</f>
        <v>11846629.779999997</v>
      </c>
    </row>
    <row r="62" spans="1:9" x14ac:dyDescent="0.25">
      <c r="A62" s="74" t="s">
        <v>425</v>
      </c>
      <c r="B62" s="74" t="s">
        <v>430</v>
      </c>
      <c r="C62" s="210"/>
      <c r="D62" s="14"/>
    </row>
  </sheetData>
  <mergeCells count="2">
    <mergeCell ref="A53:F53"/>
    <mergeCell ref="C1:G1"/>
  </mergeCells>
  <pageMargins left="0.59055118110236227" right="0.31496062992125984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"/>
  <sheetViews>
    <sheetView zoomScaleNormal="100" workbookViewId="0">
      <selection activeCell="C35" sqref="C35"/>
    </sheetView>
  </sheetViews>
  <sheetFormatPr defaultRowHeight="15" x14ac:dyDescent="0.25"/>
  <cols>
    <col min="1" max="1" width="5.28515625" style="58" customWidth="1"/>
    <col min="2" max="2" width="16.7109375" customWidth="1"/>
    <col min="3" max="3" width="57.28515625" customWidth="1"/>
    <col min="4" max="4" width="11.85546875" style="58" customWidth="1"/>
    <col min="5" max="5" width="10.5703125" customWidth="1"/>
    <col min="6" max="6" width="30.5703125" customWidth="1"/>
    <col min="7" max="7" width="14.28515625" customWidth="1"/>
    <col min="8" max="8" width="14.7109375" customWidth="1"/>
    <col min="9" max="9" width="14.140625" customWidth="1"/>
    <col min="10" max="10" width="11.28515625" style="5" customWidth="1"/>
    <col min="11" max="11" width="10" customWidth="1"/>
  </cols>
  <sheetData>
    <row r="1" spans="1:10" ht="42" customHeight="1" x14ac:dyDescent="0.25">
      <c r="A1" s="139"/>
      <c r="B1" s="139" t="s">
        <v>397</v>
      </c>
      <c r="C1" s="219" t="s">
        <v>133</v>
      </c>
      <c r="D1" s="219"/>
      <c r="E1" s="219"/>
      <c r="F1" s="219"/>
      <c r="G1" s="219"/>
      <c r="H1" s="219"/>
      <c r="I1" s="178"/>
      <c r="J1" s="75"/>
    </row>
    <row r="2" spans="1:10" ht="15.75" thickBot="1" x14ac:dyDescent="0.3">
      <c r="A2" s="139"/>
      <c r="B2" s="179"/>
      <c r="C2" s="179"/>
      <c r="D2" s="139"/>
      <c r="E2" s="179"/>
      <c r="F2" s="179"/>
      <c r="G2" s="179"/>
      <c r="H2" s="179"/>
      <c r="I2" s="179"/>
    </row>
    <row r="3" spans="1:10" s="12" customFormat="1" ht="50.25" customHeight="1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82" t="s">
        <v>10</v>
      </c>
      <c r="H3" s="182" t="s">
        <v>4</v>
      </c>
      <c r="I3" s="183" t="s">
        <v>11</v>
      </c>
      <c r="J3" s="81" t="s">
        <v>131</v>
      </c>
    </row>
    <row r="4" spans="1:10" s="62" customFormat="1" ht="45.75" thickBot="1" x14ac:dyDescent="0.3">
      <c r="A4" s="154">
        <v>1</v>
      </c>
      <c r="B4" s="155" t="s">
        <v>332</v>
      </c>
      <c r="C4" s="156" t="s">
        <v>333</v>
      </c>
      <c r="D4" s="213" t="s">
        <v>507</v>
      </c>
      <c r="E4" s="155" t="s">
        <v>40</v>
      </c>
      <c r="F4" s="156" t="s">
        <v>334</v>
      </c>
      <c r="G4" s="157">
        <v>106888.69</v>
      </c>
      <c r="H4" s="157">
        <f>ROUND(G4*0.95,2)</f>
        <v>101544.26</v>
      </c>
      <c r="I4" s="158">
        <f>ROUND(G4*0.85,2)</f>
        <v>90855.39</v>
      </c>
      <c r="J4" s="82" t="s">
        <v>396</v>
      </c>
    </row>
    <row r="5" spans="1:10" ht="15.75" thickBot="1" x14ac:dyDescent="0.3">
      <c r="A5" s="226" t="s">
        <v>121</v>
      </c>
      <c r="B5" s="227"/>
      <c r="C5" s="227"/>
      <c r="D5" s="227"/>
      <c r="E5" s="227"/>
      <c r="F5" s="227"/>
      <c r="G5" s="197">
        <f>SUM(G4)</f>
        <v>106888.69</v>
      </c>
      <c r="H5" s="197">
        <f t="shared" ref="H5:I5" si="0">SUM(H4)</f>
        <v>101544.26</v>
      </c>
      <c r="I5" s="198">
        <f t="shared" si="0"/>
        <v>90855.39</v>
      </c>
      <c r="J5"/>
    </row>
    <row r="7" spans="1:10" x14ac:dyDescent="0.25">
      <c r="A7"/>
      <c r="B7" s="73"/>
    </row>
    <row r="11" spans="1:10" x14ac:dyDescent="0.25">
      <c r="G11" s="80" t="s">
        <v>432</v>
      </c>
      <c r="H11" s="79">
        <f>'Príloha č.3'!H9+H5</f>
        <v>1713525.3499999999</v>
      </c>
    </row>
  </sheetData>
  <mergeCells count="2">
    <mergeCell ref="A5:F5"/>
    <mergeCell ref="C1:H1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zoomScaleNormal="100" workbookViewId="0">
      <selection activeCell="C13" sqref="C13"/>
    </sheetView>
  </sheetViews>
  <sheetFormatPr defaultRowHeight="15" x14ac:dyDescent="0.25"/>
  <cols>
    <col min="1" max="1" width="6.7109375" style="14" customWidth="1"/>
    <col min="2" max="2" width="18" style="14" customWidth="1"/>
    <col min="3" max="3" width="60.42578125" style="10" customWidth="1"/>
    <col min="4" max="4" width="11.28515625" style="14" customWidth="1"/>
    <col min="5" max="5" width="10.140625" style="14" customWidth="1"/>
    <col min="6" max="6" width="23.85546875" style="10" customWidth="1"/>
    <col min="7" max="7" width="14.85546875" style="10" customWidth="1"/>
    <col min="8" max="8" width="16.140625" style="10" customWidth="1"/>
    <col min="9" max="9" width="16.5703125" style="10" customWidth="1"/>
    <col min="10" max="10" width="0" style="10" hidden="1" customWidth="1"/>
    <col min="11" max="16384" width="9.140625" style="10"/>
  </cols>
  <sheetData>
    <row r="1" spans="1:10" ht="34.5" customHeight="1" x14ac:dyDescent="0.25">
      <c r="A1" s="139"/>
      <c r="B1" s="139" t="s">
        <v>127</v>
      </c>
      <c r="C1" s="199" t="s">
        <v>398</v>
      </c>
      <c r="D1" s="217"/>
      <c r="E1" s="139"/>
      <c r="F1" s="179"/>
      <c r="G1" s="179"/>
      <c r="H1" s="179"/>
      <c r="I1" s="179"/>
    </row>
    <row r="2" spans="1:10" ht="15.75" thickBot="1" x14ac:dyDescent="0.3">
      <c r="A2" s="139"/>
      <c r="B2" s="139"/>
      <c r="C2" s="179"/>
      <c r="D2" s="139"/>
      <c r="E2" s="139"/>
      <c r="F2" s="179"/>
      <c r="G2" s="179"/>
      <c r="H2" s="179"/>
      <c r="I2" s="179"/>
    </row>
    <row r="3" spans="1:10" ht="45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71" t="s">
        <v>10</v>
      </c>
      <c r="H3" s="182" t="s">
        <v>4</v>
      </c>
      <c r="I3" s="189" t="s">
        <v>122</v>
      </c>
      <c r="J3" s="83" t="s">
        <v>129</v>
      </c>
    </row>
    <row r="4" spans="1:10" s="62" customFormat="1" ht="24.75" customHeight="1" thickBot="1" x14ac:dyDescent="0.3">
      <c r="A4" s="154">
        <v>1</v>
      </c>
      <c r="B4" s="155" t="s">
        <v>213</v>
      </c>
      <c r="C4" s="156" t="s">
        <v>214</v>
      </c>
      <c r="D4" s="155" t="s">
        <v>472</v>
      </c>
      <c r="E4" s="194" t="s">
        <v>69</v>
      </c>
      <c r="F4" s="195" t="s">
        <v>215</v>
      </c>
      <c r="G4" s="157">
        <v>372000</v>
      </c>
      <c r="H4" s="157">
        <f>ROUND(G4*0.9,2)</f>
        <v>334800</v>
      </c>
      <c r="I4" s="158">
        <f>ROUND(G4*0.85,2)</f>
        <v>316200</v>
      </c>
      <c r="J4" s="84"/>
    </row>
    <row r="5" spans="1:10" s="67" customFormat="1" ht="15.75" thickBot="1" x14ac:dyDescent="0.3">
      <c r="A5" s="223" t="s">
        <v>121</v>
      </c>
      <c r="B5" s="224"/>
      <c r="C5" s="224"/>
      <c r="D5" s="224"/>
      <c r="E5" s="224"/>
      <c r="F5" s="225"/>
      <c r="G5" s="190">
        <f>SUM(G4:G4)</f>
        <v>372000</v>
      </c>
      <c r="H5" s="191">
        <f>SUM(H4:H4)</f>
        <v>334800</v>
      </c>
      <c r="I5" s="192">
        <f>SUM(I4:I4)</f>
        <v>316200</v>
      </c>
      <c r="J5" s="78"/>
    </row>
    <row r="7" spans="1:10" x14ac:dyDescent="0.25">
      <c r="B7" s="10"/>
    </row>
    <row r="14" spans="1:10" x14ac:dyDescent="0.25">
      <c r="B14" s="74" t="s">
        <v>130</v>
      </c>
    </row>
  </sheetData>
  <mergeCells count="1">
    <mergeCell ref="A5:F5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2"/>
  <sheetViews>
    <sheetView zoomScaleNormal="100" workbookViewId="0">
      <pane ySplit="3" topLeftCell="A46" activePane="bottomLeft" state="frozen"/>
      <selection pane="bottomLeft" activeCell="E75" sqref="E75"/>
    </sheetView>
  </sheetViews>
  <sheetFormatPr defaultRowHeight="15" x14ac:dyDescent="0.25"/>
  <cols>
    <col min="1" max="1" width="4.85546875" style="14" customWidth="1"/>
    <col min="2" max="2" width="17.140625" style="7" customWidth="1"/>
    <col min="3" max="3" width="65.5703125" style="6" customWidth="1"/>
    <col min="4" max="4" width="12.5703125" style="7" customWidth="1"/>
    <col min="5" max="5" width="10.42578125" style="6" customWidth="1"/>
    <col min="6" max="6" width="29.140625" style="6" customWidth="1"/>
    <col min="7" max="7" width="16.28515625" style="6" customWidth="1"/>
    <col min="8" max="8" width="16.140625" style="6" customWidth="1"/>
    <col min="9" max="9" width="17" style="70" customWidth="1"/>
    <col min="10" max="10" width="17.5703125" style="6" customWidth="1"/>
    <col min="11" max="11" width="8.85546875" style="7" bestFit="1" customWidth="1"/>
    <col min="12" max="12" width="12.28515625" style="6" bestFit="1" customWidth="1"/>
    <col min="13" max="13" width="17.5703125" style="8" bestFit="1" customWidth="1"/>
    <col min="14" max="14" width="20.140625" style="8" bestFit="1" customWidth="1"/>
    <col min="15" max="15" width="3.140625" style="9" bestFit="1" customWidth="1"/>
    <col min="16" max="16" width="18.28515625" style="8" bestFit="1" customWidth="1"/>
    <col min="17" max="17" width="3.140625" style="9" bestFit="1" customWidth="1"/>
    <col min="18" max="18" width="14.42578125" style="8" bestFit="1" customWidth="1"/>
    <col min="19" max="19" width="3.140625" style="9" bestFit="1" customWidth="1"/>
    <col min="20" max="20" width="8.85546875" style="10" bestFit="1" customWidth="1"/>
    <col min="21" max="21" width="8" style="10" bestFit="1" customWidth="1"/>
    <col min="22" max="22" width="3.140625" style="10" bestFit="1" customWidth="1"/>
    <col min="23" max="23" width="8" style="10" bestFit="1" customWidth="1"/>
    <col min="24" max="24" width="3.140625" style="10" bestFit="1" customWidth="1"/>
    <col min="25" max="25" width="8" style="10" bestFit="1" customWidth="1"/>
    <col min="26" max="26" width="3.140625" style="10" bestFit="1" customWidth="1"/>
    <col min="27" max="27" width="8" style="10" bestFit="1" customWidth="1"/>
    <col min="28" max="28" width="11.5703125" style="10" bestFit="1" customWidth="1"/>
    <col min="29" max="29" width="18.140625" style="10" customWidth="1"/>
    <col min="30" max="30" width="14.140625" style="10" customWidth="1"/>
    <col min="31" max="31" width="15" style="10" customWidth="1"/>
    <col min="32" max="32" width="19.5703125" style="10" customWidth="1"/>
    <col min="33" max="34" width="10.140625" style="10" bestFit="1" customWidth="1"/>
    <col min="35" max="35" width="10.7109375" style="10" bestFit="1" customWidth="1"/>
    <col min="36" max="36" width="15.140625" style="10" bestFit="1" customWidth="1"/>
    <col min="37" max="37" width="11.42578125" style="10" customWidth="1"/>
    <col min="38" max="38" width="9.7109375" style="10" bestFit="1" customWidth="1"/>
    <col min="39" max="39" width="9.28515625" style="10" bestFit="1" customWidth="1"/>
    <col min="40" max="40" width="10.42578125" style="10" bestFit="1" customWidth="1"/>
    <col min="41" max="41" width="9.5703125" style="10" bestFit="1" customWidth="1"/>
    <col min="42" max="42" width="12.140625" style="10" customWidth="1"/>
    <col min="43" max="43" width="10.7109375" style="10" bestFit="1" customWidth="1"/>
    <col min="44" max="44" width="11.28515625" style="10" bestFit="1" customWidth="1"/>
    <col min="45" max="45" width="15.140625" style="10" bestFit="1" customWidth="1"/>
    <col min="46" max="46" width="12.42578125" style="10" bestFit="1" customWidth="1"/>
    <col min="47" max="47" width="17.85546875" style="10" bestFit="1" customWidth="1"/>
    <col min="48" max="48" width="23.7109375" style="10" bestFit="1" customWidth="1"/>
    <col min="49" max="49" width="22.28515625" style="10" bestFit="1" customWidth="1"/>
    <col min="50" max="50" width="8.5703125" style="10" bestFit="1" customWidth="1"/>
    <col min="51" max="51" width="9.140625" style="10"/>
    <col min="52" max="53" width="9.42578125" style="10" bestFit="1" customWidth="1"/>
    <col min="54" max="54" width="13.7109375" style="10" bestFit="1" customWidth="1"/>
    <col min="55" max="55" width="12.140625" style="10" bestFit="1" customWidth="1"/>
    <col min="56" max="56" width="9.140625" style="10"/>
    <col min="57" max="57" width="19.28515625" style="10" bestFit="1" customWidth="1"/>
    <col min="58" max="58" width="9.140625" style="10"/>
    <col min="59" max="59" width="9" style="10" bestFit="1" customWidth="1"/>
    <col min="60" max="60" width="15.5703125" style="10" bestFit="1" customWidth="1"/>
    <col min="61" max="61" width="18.5703125" style="10" bestFit="1" customWidth="1"/>
    <col min="62" max="62" width="24.7109375" style="10" bestFit="1" customWidth="1"/>
    <col min="63" max="63" width="24" style="10" bestFit="1" customWidth="1"/>
    <col min="64" max="64" width="14.42578125" style="10" bestFit="1" customWidth="1"/>
    <col min="65" max="65" width="18.85546875" style="10" customWidth="1"/>
    <col min="66" max="67" width="18.28515625" style="10" bestFit="1" customWidth="1"/>
    <col min="68" max="68" width="19" style="10" customWidth="1"/>
    <col min="69" max="69" width="6.85546875" style="10" bestFit="1" customWidth="1"/>
    <col min="70" max="70" width="14.42578125" style="10" bestFit="1" customWidth="1"/>
    <col min="71" max="71" width="13.140625" style="10" bestFit="1" customWidth="1"/>
    <col min="72" max="72" width="20.7109375" style="10" bestFit="1" customWidth="1"/>
    <col min="73" max="73" width="10.28515625" style="10" bestFit="1" customWidth="1"/>
    <col min="74" max="74" width="10.7109375" style="10" bestFit="1" customWidth="1"/>
    <col min="75" max="75" width="19.28515625" style="10" bestFit="1" customWidth="1"/>
    <col min="76" max="76" width="16.7109375" style="10" bestFit="1" customWidth="1"/>
    <col min="77" max="77" width="14.42578125" style="10" bestFit="1" customWidth="1"/>
    <col min="78" max="79" width="8.5703125" style="10" bestFit="1" customWidth="1"/>
    <col min="80" max="16384" width="9.140625" style="10"/>
  </cols>
  <sheetData>
    <row r="1" spans="1:79" ht="42.75" customHeight="1" x14ac:dyDescent="0.3">
      <c r="A1" s="139"/>
      <c r="B1" s="140" t="s">
        <v>8</v>
      </c>
      <c r="C1" s="219" t="s">
        <v>9</v>
      </c>
      <c r="D1" s="219"/>
      <c r="E1" s="219"/>
      <c r="F1" s="219"/>
      <c r="G1" s="219"/>
      <c r="H1" s="219"/>
      <c r="I1" s="142"/>
      <c r="J1" s="141"/>
    </row>
    <row r="2" spans="1:79" ht="19.5" thickBot="1" x14ac:dyDescent="0.35">
      <c r="A2" s="139"/>
      <c r="B2" s="140"/>
      <c r="C2" s="143"/>
      <c r="D2" s="168"/>
      <c r="E2" s="142"/>
      <c r="F2" s="142"/>
      <c r="G2" s="142"/>
      <c r="H2" s="141"/>
      <c r="I2" s="142"/>
      <c r="J2" s="141"/>
    </row>
    <row r="3" spans="1:79" s="12" customFormat="1" ht="75" x14ac:dyDescent="0.25">
      <c r="A3" s="180" t="s">
        <v>17</v>
      </c>
      <c r="B3" s="181" t="s">
        <v>0</v>
      </c>
      <c r="C3" s="181" t="s">
        <v>1</v>
      </c>
      <c r="D3" s="181" t="s">
        <v>447</v>
      </c>
      <c r="E3" s="181" t="s">
        <v>123</v>
      </c>
      <c r="F3" s="181" t="s">
        <v>2</v>
      </c>
      <c r="G3" s="182" t="s">
        <v>4</v>
      </c>
      <c r="H3" s="200" t="s">
        <v>12</v>
      </c>
      <c r="I3" s="200" t="s">
        <v>124</v>
      </c>
      <c r="J3" s="189" t="s">
        <v>128</v>
      </c>
    </row>
    <row r="4" spans="1:79" x14ac:dyDescent="0.25">
      <c r="A4" s="174">
        <v>1</v>
      </c>
      <c r="B4" s="175" t="s">
        <v>136</v>
      </c>
      <c r="C4" s="161" t="s">
        <v>137</v>
      </c>
      <c r="D4" s="160" t="s">
        <v>452</v>
      </c>
      <c r="E4" s="175" t="s">
        <v>40</v>
      </c>
      <c r="F4" s="161" t="s">
        <v>138</v>
      </c>
      <c r="G4" s="176">
        <v>216377.55</v>
      </c>
      <c r="H4" s="176">
        <v>227765.84</v>
      </c>
      <c r="I4" s="176">
        <f>ROUND(H4*0.95,2)</f>
        <v>216377.55</v>
      </c>
      <c r="J4" s="177">
        <f>ROUND(H4*0.85,2)</f>
        <v>193600.96</v>
      </c>
      <c r="AA4" s="6"/>
      <c r="AC4" s="6"/>
      <c r="AD4" s="6"/>
      <c r="AF4" s="68"/>
      <c r="AG4" s="11"/>
      <c r="AH4" s="11"/>
      <c r="AL4" s="11"/>
      <c r="AM4" s="11"/>
      <c r="AN4" s="68"/>
      <c r="AO4" s="68"/>
      <c r="AP4" s="68"/>
    </row>
    <row r="5" spans="1:79" x14ac:dyDescent="0.25">
      <c r="A5" s="174">
        <v>2</v>
      </c>
      <c r="B5" s="175" t="s">
        <v>140</v>
      </c>
      <c r="C5" s="161" t="s">
        <v>141</v>
      </c>
      <c r="D5" s="160" t="s">
        <v>453</v>
      </c>
      <c r="E5" s="175" t="s">
        <v>66</v>
      </c>
      <c r="F5" s="161" t="s">
        <v>142</v>
      </c>
      <c r="G5" s="176">
        <v>95417.43</v>
      </c>
      <c r="H5" s="176">
        <v>100439.4</v>
      </c>
      <c r="I5" s="176">
        <f t="shared" ref="I5:I51" si="0">ROUND(H5*0.95,2)</f>
        <v>95417.43</v>
      </c>
      <c r="J5" s="177">
        <f t="shared" ref="J5:J51" si="1">ROUND(H5*0.85,2)</f>
        <v>85373.49</v>
      </c>
      <c r="M5" s="61"/>
      <c r="N5" s="61"/>
      <c r="O5" s="69"/>
      <c r="Q5" s="69"/>
      <c r="R5" s="61"/>
      <c r="S5" s="6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8"/>
      <c r="AH5" s="68"/>
      <c r="AI5" s="6"/>
      <c r="AJ5" s="6"/>
      <c r="AK5" s="68"/>
      <c r="AL5" s="68"/>
      <c r="AM5" s="68"/>
      <c r="AN5" s="68"/>
      <c r="AO5" s="68"/>
      <c r="AP5" s="68"/>
      <c r="AQ5" s="6"/>
      <c r="AR5" s="68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x14ac:dyDescent="0.25">
      <c r="A6" s="174">
        <v>3</v>
      </c>
      <c r="B6" s="175" t="s">
        <v>144</v>
      </c>
      <c r="C6" s="161" t="s">
        <v>145</v>
      </c>
      <c r="D6" s="160" t="s">
        <v>454</v>
      </c>
      <c r="E6" s="175" t="s">
        <v>40</v>
      </c>
      <c r="F6" s="161" t="s">
        <v>146</v>
      </c>
      <c r="G6" s="176">
        <v>247115.24</v>
      </c>
      <c r="H6" s="176">
        <v>260121.31</v>
      </c>
      <c r="I6" s="176">
        <f t="shared" si="0"/>
        <v>247115.24</v>
      </c>
      <c r="J6" s="177">
        <f t="shared" si="1"/>
        <v>221103.11</v>
      </c>
    </row>
    <row r="7" spans="1:79" x14ac:dyDescent="0.25">
      <c r="A7" s="174">
        <v>4</v>
      </c>
      <c r="B7" s="175" t="s">
        <v>150</v>
      </c>
      <c r="C7" s="161" t="s">
        <v>151</v>
      </c>
      <c r="D7" s="160" t="s">
        <v>455</v>
      </c>
      <c r="E7" s="175" t="s">
        <v>59</v>
      </c>
      <c r="F7" s="161" t="s">
        <v>152</v>
      </c>
      <c r="G7" s="176">
        <v>230470</v>
      </c>
      <c r="H7" s="176">
        <v>242600</v>
      </c>
      <c r="I7" s="176">
        <f t="shared" si="0"/>
        <v>230470</v>
      </c>
      <c r="J7" s="177">
        <f t="shared" si="1"/>
        <v>206210</v>
      </c>
    </row>
    <row r="8" spans="1:79" x14ac:dyDescent="0.25">
      <c r="A8" s="174">
        <v>5</v>
      </c>
      <c r="B8" s="175" t="s">
        <v>155</v>
      </c>
      <c r="C8" s="161" t="s">
        <v>156</v>
      </c>
      <c r="D8" s="160" t="s">
        <v>456</v>
      </c>
      <c r="E8" s="175" t="s">
        <v>52</v>
      </c>
      <c r="F8" s="161" t="s">
        <v>157</v>
      </c>
      <c r="G8" s="176">
        <v>333450</v>
      </c>
      <c r="H8" s="176">
        <v>351000</v>
      </c>
      <c r="I8" s="176">
        <f t="shared" si="0"/>
        <v>333450</v>
      </c>
      <c r="J8" s="177">
        <f t="shared" si="1"/>
        <v>298350</v>
      </c>
    </row>
    <row r="9" spans="1:79" x14ac:dyDescent="0.25">
      <c r="A9" s="174">
        <v>6</v>
      </c>
      <c r="B9" s="175" t="s">
        <v>159</v>
      </c>
      <c r="C9" s="161" t="s">
        <v>160</v>
      </c>
      <c r="D9" s="160" t="s">
        <v>457</v>
      </c>
      <c r="E9" s="175" t="s">
        <v>40</v>
      </c>
      <c r="F9" s="161" t="s">
        <v>161</v>
      </c>
      <c r="G9" s="176">
        <v>157790.15</v>
      </c>
      <c r="H9" s="176">
        <v>166094.89000000001</v>
      </c>
      <c r="I9" s="176">
        <f t="shared" si="0"/>
        <v>157790.15</v>
      </c>
      <c r="J9" s="177">
        <f t="shared" si="1"/>
        <v>141180.66</v>
      </c>
    </row>
    <row r="10" spans="1:79" ht="30" x14ac:dyDescent="0.25">
      <c r="A10" s="174">
        <v>7</v>
      </c>
      <c r="B10" s="175" t="s">
        <v>163</v>
      </c>
      <c r="C10" s="161" t="s">
        <v>164</v>
      </c>
      <c r="D10" s="160" t="s">
        <v>458</v>
      </c>
      <c r="E10" s="175" t="s">
        <v>44</v>
      </c>
      <c r="F10" s="161" t="s">
        <v>165</v>
      </c>
      <c r="G10" s="176">
        <v>254600</v>
      </c>
      <c r="H10" s="176">
        <v>268000</v>
      </c>
      <c r="I10" s="176">
        <f t="shared" si="0"/>
        <v>254600</v>
      </c>
      <c r="J10" s="177">
        <f>ROUND(H10*0.5,2)</f>
        <v>134000</v>
      </c>
    </row>
    <row r="11" spans="1:79" x14ac:dyDescent="0.25">
      <c r="A11" s="174">
        <v>8</v>
      </c>
      <c r="B11" s="175" t="s">
        <v>167</v>
      </c>
      <c r="C11" s="161" t="s">
        <v>168</v>
      </c>
      <c r="D11" s="160" t="s">
        <v>459</v>
      </c>
      <c r="E11" s="175" t="s">
        <v>49</v>
      </c>
      <c r="F11" s="161" t="s">
        <v>48</v>
      </c>
      <c r="G11" s="176">
        <v>417810</v>
      </c>
      <c r="H11" s="176">
        <v>439800</v>
      </c>
      <c r="I11" s="176">
        <f t="shared" si="0"/>
        <v>417810</v>
      </c>
      <c r="J11" s="177">
        <f t="shared" si="1"/>
        <v>373830</v>
      </c>
    </row>
    <row r="12" spans="1:79" x14ac:dyDescent="0.25">
      <c r="A12" s="174">
        <v>9</v>
      </c>
      <c r="B12" s="175" t="s">
        <v>169</v>
      </c>
      <c r="C12" s="161" t="s">
        <v>170</v>
      </c>
      <c r="D12" s="160" t="s">
        <v>460</v>
      </c>
      <c r="E12" s="175" t="s">
        <v>95</v>
      </c>
      <c r="F12" s="161" t="s">
        <v>171</v>
      </c>
      <c r="G12" s="176">
        <v>166323.81</v>
      </c>
      <c r="H12" s="176">
        <v>175077.69</v>
      </c>
      <c r="I12" s="176">
        <f t="shared" si="0"/>
        <v>166323.81</v>
      </c>
      <c r="J12" s="177">
        <f>ROUND(H12*0.5,2)</f>
        <v>87538.85</v>
      </c>
    </row>
    <row r="13" spans="1:79" x14ac:dyDescent="0.25">
      <c r="A13" s="174">
        <v>10</v>
      </c>
      <c r="B13" s="175" t="s">
        <v>173</v>
      </c>
      <c r="C13" s="161" t="s">
        <v>174</v>
      </c>
      <c r="D13" s="160" t="s">
        <v>461</v>
      </c>
      <c r="E13" s="175" t="s">
        <v>36</v>
      </c>
      <c r="F13" s="161" t="s">
        <v>175</v>
      </c>
      <c r="G13" s="176">
        <v>196577.89</v>
      </c>
      <c r="H13" s="176">
        <v>198072.95999999999</v>
      </c>
      <c r="I13" s="176">
        <f t="shared" si="0"/>
        <v>188169.31</v>
      </c>
      <c r="J13" s="177">
        <f t="shared" si="1"/>
        <v>168362.02</v>
      </c>
    </row>
    <row r="14" spans="1:79" ht="30" x14ac:dyDescent="0.25">
      <c r="A14" s="174">
        <v>11</v>
      </c>
      <c r="B14" s="175" t="s">
        <v>177</v>
      </c>
      <c r="C14" s="161" t="s">
        <v>178</v>
      </c>
      <c r="D14" s="160" t="s">
        <v>462</v>
      </c>
      <c r="E14" s="175" t="s">
        <v>44</v>
      </c>
      <c r="F14" s="161" t="s">
        <v>179</v>
      </c>
      <c r="G14" s="176">
        <v>636500</v>
      </c>
      <c r="H14" s="176">
        <v>670000</v>
      </c>
      <c r="I14" s="176">
        <f t="shared" si="0"/>
        <v>636500</v>
      </c>
      <c r="J14" s="177">
        <f>ROUND(H14*0.5,2)</f>
        <v>335000</v>
      </c>
    </row>
    <row r="15" spans="1:79" x14ac:dyDescent="0.25">
      <c r="A15" s="174">
        <v>12</v>
      </c>
      <c r="B15" s="175" t="s">
        <v>181</v>
      </c>
      <c r="C15" s="161" t="s">
        <v>182</v>
      </c>
      <c r="D15" s="160" t="s">
        <v>463</v>
      </c>
      <c r="E15" s="175" t="s">
        <v>40</v>
      </c>
      <c r="F15" s="161" t="s">
        <v>183</v>
      </c>
      <c r="G15" s="176">
        <v>332665</v>
      </c>
      <c r="H15" s="176">
        <v>350173.68</v>
      </c>
      <c r="I15" s="176">
        <f t="shared" si="0"/>
        <v>332665</v>
      </c>
      <c r="J15" s="177">
        <f t="shared" si="1"/>
        <v>297647.63</v>
      </c>
    </row>
    <row r="16" spans="1:79" x14ac:dyDescent="0.25">
      <c r="A16" s="174">
        <v>13</v>
      </c>
      <c r="B16" s="175" t="s">
        <v>186</v>
      </c>
      <c r="C16" s="161" t="s">
        <v>187</v>
      </c>
      <c r="D16" s="160" t="s">
        <v>465</v>
      </c>
      <c r="E16" s="175" t="s">
        <v>36</v>
      </c>
      <c r="F16" s="161" t="s">
        <v>188</v>
      </c>
      <c r="G16" s="176">
        <v>141996.09</v>
      </c>
      <c r="H16" s="176">
        <v>149169.57</v>
      </c>
      <c r="I16" s="176">
        <f t="shared" si="0"/>
        <v>141711.09</v>
      </c>
      <c r="J16" s="177">
        <f t="shared" si="1"/>
        <v>126794.13</v>
      </c>
    </row>
    <row r="17" spans="1:10" x14ac:dyDescent="0.25">
      <c r="A17" s="174">
        <v>14</v>
      </c>
      <c r="B17" s="175" t="s">
        <v>190</v>
      </c>
      <c r="C17" s="161" t="s">
        <v>191</v>
      </c>
      <c r="D17" s="160" t="s">
        <v>466</v>
      </c>
      <c r="E17" s="175" t="s">
        <v>59</v>
      </c>
      <c r="F17" s="161" t="s">
        <v>192</v>
      </c>
      <c r="G17" s="176">
        <v>170428.31</v>
      </c>
      <c r="H17" s="176">
        <v>179398.22</v>
      </c>
      <c r="I17" s="176">
        <f t="shared" si="0"/>
        <v>170428.31</v>
      </c>
      <c r="J17" s="177">
        <f t="shared" si="1"/>
        <v>152488.49</v>
      </c>
    </row>
    <row r="18" spans="1:10" x14ac:dyDescent="0.25">
      <c r="A18" s="174">
        <v>15</v>
      </c>
      <c r="B18" s="175" t="s">
        <v>194</v>
      </c>
      <c r="C18" s="161" t="s">
        <v>195</v>
      </c>
      <c r="D18" s="160" t="s">
        <v>467</v>
      </c>
      <c r="E18" s="175" t="s">
        <v>76</v>
      </c>
      <c r="F18" s="161" t="s">
        <v>196</v>
      </c>
      <c r="G18" s="176">
        <v>286425</v>
      </c>
      <c r="H18" s="176">
        <v>301500</v>
      </c>
      <c r="I18" s="176">
        <f t="shared" si="0"/>
        <v>286425</v>
      </c>
      <c r="J18" s="177">
        <f t="shared" si="1"/>
        <v>256275</v>
      </c>
    </row>
    <row r="19" spans="1:10" x14ac:dyDescent="0.25">
      <c r="A19" s="174">
        <v>16</v>
      </c>
      <c r="B19" s="175" t="s">
        <v>198</v>
      </c>
      <c r="C19" s="161" t="s">
        <v>199</v>
      </c>
      <c r="D19" s="160" t="s">
        <v>468</v>
      </c>
      <c r="E19" s="175" t="s">
        <v>52</v>
      </c>
      <c r="F19" s="161" t="s">
        <v>200</v>
      </c>
      <c r="G19" s="176">
        <v>272238.92</v>
      </c>
      <c r="H19" s="176">
        <v>286567.28000000003</v>
      </c>
      <c r="I19" s="176">
        <f t="shared" si="0"/>
        <v>272238.92</v>
      </c>
      <c r="J19" s="177">
        <f t="shared" si="1"/>
        <v>243582.19</v>
      </c>
    </row>
    <row r="20" spans="1:10" x14ac:dyDescent="0.25">
      <c r="A20" s="174">
        <v>17</v>
      </c>
      <c r="B20" s="175" t="s">
        <v>202</v>
      </c>
      <c r="C20" s="161" t="s">
        <v>203</v>
      </c>
      <c r="D20" s="160" t="s">
        <v>469</v>
      </c>
      <c r="E20" s="175" t="s">
        <v>52</v>
      </c>
      <c r="F20" s="161" t="s">
        <v>204</v>
      </c>
      <c r="G20" s="176">
        <v>198360</v>
      </c>
      <c r="H20" s="176">
        <v>208800</v>
      </c>
      <c r="I20" s="176">
        <f t="shared" si="0"/>
        <v>198360</v>
      </c>
      <c r="J20" s="177">
        <f t="shared" si="1"/>
        <v>177480</v>
      </c>
    </row>
    <row r="21" spans="1:10" x14ac:dyDescent="0.25">
      <c r="A21" s="174">
        <v>18</v>
      </c>
      <c r="B21" s="175" t="s">
        <v>206</v>
      </c>
      <c r="C21" s="161" t="s">
        <v>207</v>
      </c>
      <c r="D21" s="160" t="s">
        <v>470</v>
      </c>
      <c r="E21" s="175" t="s">
        <v>36</v>
      </c>
      <c r="F21" s="161" t="s">
        <v>208</v>
      </c>
      <c r="G21" s="176">
        <v>99273.65</v>
      </c>
      <c r="H21" s="176">
        <v>104498.58</v>
      </c>
      <c r="I21" s="176">
        <f t="shared" si="0"/>
        <v>99273.65</v>
      </c>
      <c r="J21" s="177">
        <f t="shared" si="1"/>
        <v>88823.79</v>
      </c>
    </row>
    <row r="22" spans="1:10" x14ac:dyDescent="0.25">
      <c r="A22" s="174">
        <v>19</v>
      </c>
      <c r="B22" s="175" t="s">
        <v>216</v>
      </c>
      <c r="C22" s="161" t="s">
        <v>217</v>
      </c>
      <c r="D22" s="160" t="s">
        <v>473</v>
      </c>
      <c r="E22" s="175" t="s">
        <v>56</v>
      </c>
      <c r="F22" s="161" t="s">
        <v>218</v>
      </c>
      <c r="G22" s="176">
        <v>257750.1</v>
      </c>
      <c r="H22" s="176">
        <v>271315.89</v>
      </c>
      <c r="I22" s="176">
        <f t="shared" si="0"/>
        <v>257750.1</v>
      </c>
      <c r="J22" s="177">
        <f t="shared" si="1"/>
        <v>230618.51</v>
      </c>
    </row>
    <row r="23" spans="1:10" x14ac:dyDescent="0.25">
      <c r="A23" s="174">
        <v>20</v>
      </c>
      <c r="B23" s="175" t="s">
        <v>220</v>
      </c>
      <c r="C23" s="161" t="s">
        <v>221</v>
      </c>
      <c r="D23" s="160" t="s">
        <v>474</v>
      </c>
      <c r="E23" s="175" t="s">
        <v>36</v>
      </c>
      <c r="F23" s="161" t="s">
        <v>222</v>
      </c>
      <c r="G23" s="176">
        <v>288515</v>
      </c>
      <c r="H23" s="176">
        <v>301506.64</v>
      </c>
      <c r="I23" s="176">
        <f t="shared" si="0"/>
        <v>286431.31</v>
      </c>
      <c r="J23" s="177">
        <f t="shared" si="1"/>
        <v>256280.64</v>
      </c>
    </row>
    <row r="24" spans="1:10" ht="30" x14ac:dyDescent="0.25">
      <c r="A24" s="174">
        <v>21</v>
      </c>
      <c r="B24" s="175" t="s">
        <v>224</v>
      </c>
      <c r="C24" s="161" t="s">
        <v>225</v>
      </c>
      <c r="D24" s="160" t="s">
        <v>475</v>
      </c>
      <c r="E24" s="175" t="s">
        <v>36</v>
      </c>
      <c r="F24" s="161" t="s">
        <v>226</v>
      </c>
      <c r="G24" s="176">
        <v>234650</v>
      </c>
      <c r="H24" s="176">
        <v>241012</v>
      </c>
      <c r="I24" s="176">
        <f t="shared" si="0"/>
        <v>228961.4</v>
      </c>
      <c r="J24" s="177">
        <f t="shared" si="1"/>
        <v>204860.2</v>
      </c>
    </row>
    <row r="25" spans="1:10" ht="30" x14ac:dyDescent="0.25">
      <c r="A25" s="174">
        <v>22</v>
      </c>
      <c r="B25" s="175" t="s">
        <v>231</v>
      </c>
      <c r="C25" s="161" t="s">
        <v>232</v>
      </c>
      <c r="D25" s="160" t="s">
        <v>476</v>
      </c>
      <c r="E25" s="175" t="s">
        <v>40</v>
      </c>
      <c r="F25" s="161" t="s">
        <v>233</v>
      </c>
      <c r="G25" s="176">
        <v>190665</v>
      </c>
      <c r="H25" s="176">
        <v>200700</v>
      </c>
      <c r="I25" s="176">
        <f t="shared" si="0"/>
        <v>190665</v>
      </c>
      <c r="J25" s="177">
        <f t="shared" si="1"/>
        <v>170595</v>
      </c>
    </row>
    <row r="26" spans="1:10" x14ac:dyDescent="0.25">
      <c r="A26" s="174">
        <v>23</v>
      </c>
      <c r="B26" s="175" t="s">
        <v>235</v>
      </c>
      <c r="C26" s="161" t="s">
        <v>236</v>
      </c>
      <c r="D26" s="160" t="s">
        <v>477</v>
      </c>
      <c r="E26" s="175" t="s">
        <v>36</v>
      </c>
      <c r="F26" s="161" t="s">
        <v>237</v>
      </c>
      <c r="G26" s="176">
        <v>108180.18</v>
      </c>
      <c r="H26" s="176">
        <v>113414.08</v>
      </c>
      <c r="I26" s="176">
        <f t="shared" si="0"/>
        <v>107743.38</v>
      </c>
      <c r="J26" s="177">
        <f t="shared" si="1"/>
        <v>96401.97</v>
      </c>
    </row>
    <row r="27" spans="1:10" x14ac:dyDescent="0.25">
      <c r="A27" s="174">
        <v>24</v>
      </c>
      <c r="B27" s="175" t="s">
        <v>239</v>
      </c>
      <c r="C27" s="161" t="s">
        <v>240</v>
      </c>
      <c r="D27" s="160" t="s">
        <v>478</v>
      </c>
      <c r="E27" s="175" t="s">
        <v>40</v>
      </c>
      <c r="F27" s="161" t="s">
        <v>241</v>
      </c>
      <c r="G27" s="176">
        <v>194070.74</v>
      </c>
      <c r="H27" s="176">
        <v>204284.99</v>
      </c>
      <c r="I27" s="176">
        <f t="shared" si="0"/>
        <v>194070.74</v>
      </c>
      <c r="J27" s="177">
        <f t="shared" si="1"/>
        <v>173642.23999999999</v>
      </c>
    </row>
    <row r="28" spans="1:10" x14ac:dyDescent="0.25">
      <c r="A28" s="174">
        <v>25</v>
      </c>
      <c r="B28" s="175" t="s">
        <v>243</v>
      </c>
      <c r="C28" s="161" t="s">
        <v>111</v>
      </c>
      <c r="D28" s="160" t="s">
        <v>479</v>
      </c>
      <c r="E28" s="175" t="s">
        <v>59</v>
      </c>
      <c r="F28" s="161" t="s">
        <v>112</v>
      </c>
      <c r="G28" s="176">
        <v>174610</v>
      </c>
      <c r="H28" s="176">
        <v>183800</v>
      </c>
      <c r="I28" s="176">
        <f t="shared" si="0"/>
        <v>174610</v>
      </c>
      <c r="J28" s="177">
        <f t="shared" si="1"/>
        <v>156230</v>
      </c>
    </row>
    <row r="29" spans="1:10" x14ac:dyDescent="0.25">
      <c r="A29" s="174">
        <v>26</v>
      </c>
      <c r="B29" s="175" t="s">
        <v>244</v>
      </c>
      <c r="C29" s="161" t="s">
        <v>245</v>
      </c>
      <c r="D29" s="160" t="s">
        <v>480</v>
      </c>
      <c r="E29" s="175" t="s">
        <v>95</v>
      </c>
      <c r="F29" s="161" t="s">
        <v>246</v>
      </c>
      <c r="G29" s="176">
        <v>317775</v>
      </c>
      <c r="H29" s="176">
        <v>334500</v>
      </c>
      <c r="I29" s="176">
        <f t="shared" si="0"/>
        <v>317775</v>
      </c>
      <c r="J29" s="177">
        <f>ROUND(H29*0.5,2)</f>
        <v>167250</v>
      </c>
    </row>
    <row r="30" spans="1:10" x14ac:dyDescent="0.25">
      <c r="A30" s="174">
        <v>27</v>
      </c>
      <c r="B30" s="175" t="s">
        <v>248</v>
      </c>
      <c r="C30" s="161" t="s">
        <v>249</v>
      </c>
      <c r="D30" s="160" t="s">
        <v>481</v>
      </c>
      <c r="E30" s="175" t="s">
        <v>59</v>
      </c>
      <c r="F30" s="161" t="s">
        <v>250</v>
      </c>
      <c r="G30" s="176">
        <v>337415.34</v>
      </c>
      <c r="H30" s="176">
        <v>325000</v>
      </c>
      <c r="I30" s="176">
        <f t="shared" si="0"/>
        <v>308750</v>
      </c>
      <c r="J30" s="177">
        <f t="shared" si="1"/>
        <v>276250</v>
      </c>
    </row>
    <row r="31" spans="1:10" ht="30" x14ac:dyDescent="0.25">
      <c r="A31" s="174">
        <v>28</v>
      </c>
      <c r="B31" s="175" t="s">
        <v>253</v>
      </c>
      <c r="C31" s="161" t="s">
        <v>254</v>
      </c>
      <c r="D31" s="160" t="s">
        <v>482</v>
      </c>
      <c r="E31" s="175" t="s">
        <v>69</v>
      </c>
      <c r="F31" s="161" t="s">
        <v>68</v>
      </c>
      <c r="G31" s="176">
        <v>445547.73</v>
      </c>
      <c r="H31" s="176">
        <v>468997.61</v>
      </c>
      <c r="I31" s="176">
        <f t="shared" si="0"/>
        <v>445547.73</v>
      </c>
      <c r="J31" s="177">
        <f t="shared" si="1"/>
        <v>398647.97</v>
      </c>
    </row>
    <row r="32" spans="1:10" x14ac:dyDescent="0.25">
      <c r="A32" s="174">
        <v>29</v>
      </c>
      <c r="B32" s="175" t="s">
        <v>256</v>
      </c>
      <c r="C32" s="161" t="s">
        <v>257</v>
      </c>
      <c r="D32" s="160" t="s">
        <v>483</v>
      </c>
      <c r="E32" s="175" t="s">
        <v>84</v>
      </c>
      <c r="F32" s="161" t="s">
        <v>258</v>
      </c>
      <c r="G32" s="176">
        <v>239780</v>
      </c>
      <c r="H32" s="176">
        <v>252400</v>
      </c>
      <c r="I32" s="176">
        <f t="shared" si="0"/>
        <v>239780</v>
      </c>
      <c r="J32" s="177">
        <f t="shared" si="1"/>
        <v>214540</v>
      </c>
    </row>
    <row r="33" spans="1:10" ht="30" x14ac:dyDescent="0.25">
      <c r="A33" s="174">
        <v>30</v>
      </c>
      <c r="B33" s="175" t="s">
        <v>260</v>
      </c>
      <c r="C33" s="161" t="s">
        <v>261</v>
      </c>
      <c r="D33" s="160" t="s">
        <v>484</v>
      </c>
      <c r="E33" s="175" t="s">
        <v>44</v>
      </c>
      <c r="F33" s="161" t="s">
        <v>262</v>
      </c>
      <c r="G33" s="176">
        <v>365653.45</v>
      </c>
      <c r="H33" s="176">
        <v>384898.37</v>
      </c>
      <c r="I33" s="176">
        <f t="shared" si="0"/>
        <v>365653.45</v>
      </c>
      <c r="J33" s="177">
        <f>ROUND(H33*0.5,2)</f>
        <v>192449.19</v>
      </c>
    </row>
    <row r="34" spans="1:10" x14ac:dyDescent="0.25">
      <c r="A34" s="174">
        <v>31</v>
      </c>
      <c r="B34" s="175" t="s">
        <v>263</v>
      </c>
      <c r="C34" s="161" t="s">
        <v>264</v>
      </c>
      <c r="D34" s="160" t="s">
        <v>485</v>
      </c>
      <c r="E34" s="175" t="s">
        <v>52</v>
      </c>
      <c r="F34" s="161" t="s">
        <v>265</v>
      </c>
      <c r="G34" s="176">
        <v>323683.93</v>
      </c>
      <c r="H34" s="176">
        <v>340719.93</v>
      </c>
      <c r="I34" s="176">
        <f t="shared" si="0"/>
        <v>323683.93</v>
      </c>
      <c r="J34" s="177">
        <f t="shared" si="1"/>
        <v>289611.94</v>
      </c>
    </row>
    <row r="35" spans="1:10" x14ac:dyDescent="0.25">
      <c r="A35" s="174">
        <v>32</v>
      </c>
      <c r="B35" s="175" t="s">
        <v>266</v>
      </c>
      <c r="C35" s="161" t="s">
        <v>267</v>
      </c>
      <c r="D35" s="160" t="s">
        <v>486</v>
      </c>
      <c r="E35" s="175" t="s">
        <v>36</v>
      </c>
      <c r="F35" s="161" t="s">
        <v>268</v>
      </c>
      <c r="G35" s="176">
        <v>120610.43</v>
      </c>
      <c r="H35" s="176">
        <v>126658.35</v>
      </c>
      <c r="I35" s="176">
        <f t="shared" si="0"/>
        <v>120325.43</v>
      </c>
      <c r="J35" s="177">
        <f t="shared" si="1"/>
        <v>107659.6</v>
      </c>
    </row>
    <row r="36" spans="1:10" x14ac:dyDescent="0.25">
      <c r="A36" s="174">
        <v>33</v>
      </c>
      <c r="B36" s="175" t="s">
        <v>277</v>
      </c>
      <c r="C36" s="161" t="s">
        <v>278</v>
      </c>
      <c r="D36" s="160" t="s">
        <v>487</v>
      </c>
      <c r="E36" s="175" t="s">
        <v>95</v>
      </c>
      <c r="F36" s="161" t="s">
        <v>279</v>
      </c>
      <c r="G36" s="176">
        <v>194275</v>
      </c>
      <c r="H36" s="176">
        <v>204500</v>
      </c>
      <c r="I36" s="176">
        <f t="shared" si="0"/>
        <v>194275</v>
      </c>
      <c r="J36" s="177">
        <f>ROUND(H36*0.5,2)</f>
        <v>102250</v>
      </c>
    </row>
    <row r="37" spans="1:10" x14ac:dyDescent="0.25">
      <c r="A37" s="174">
        <v>34</v>
      </c>
      <c r="B37" s="175" t="s">
        <v>281</v>
      </c>
      <c r="C37" s="161" t="s">
        <v>282</v>
      </c>
      <c r="D37" s="160" t="s">
        <v>488</v>
      </c>
      <c r="E37" s="175" t="s">
        <v>49</v>
      </c>
      <c r="F37" s="161" t="s">
        <v>283</v>
      </c>
      <c r="G37" s="176">
        <v>899640</v>
      </c>
      <c r="H37" s="176">
        <v>963600</v>
      </c>
      <c r="I37" s="176">
        <f>ROUND(H37*0.9,2)</f>
        <v>867240</v>
      </c>
      <c r="J37" s="177">
        <f t="shared" si="1"/>
        <v>819060</v>
      </c>
    </row>
    <row r="38" spans="1:10" ht="30" x14ac:dyDescent="0.25">
      <c r="A38" s="174">
        <v>35</v>
      </c>
      <c r="B38" s="175" t="s">
        <v>284</v>
      </c>
      <c r="C38" s="161" t="s">
        <v>285</v>
      </c>
      <c r="D38" s="160" t="s">
        <v>489</v>
      </c>
      <c r="E38" s="175" t="s">
        <v>56</v>
      </c>
      <c r="F38" s="161" t="s">
        <v>286</v>
      </c>
      <c r="G38" s="176">
        <v>299155</v>
      </c>
      <c r="H38" s="176">
        <v>314900</v>
      </c>
      <c r="I38" s="176">
        <f t="shared" si="0"/>
        <v>299155</v>
      </c>
      <c r="J38" s="177">
        <f t="shared" si="1"/>
        <v>267665</v>
      </c>
    </row>
    <row r="39" spans="1:10" x14ac:dyDescent="0.25">
      <c r="A39" s="174">
        <v>36</v>
      </c>
      <c r="B39" s="175" t="s">
        <v>291</v>
      </c>
      <c r="C39" s="161" t="s">
        <v>292</v>
      </c>
      <c r="D39" s="160" t="s">
        <v>490</v>
      </c>
      <c r="E39" s="175" t="s">
        <v>36</v>
      </c>
      <c r="F39" s="161" t="s">
        <v>293</v>
      </c>
      <c r="G39" s="176">
        <v>355530.68</v>
      </c>
      <c r="H39" s="176">
        <v>361603.06</v>
      </c>
      <c r="I39" s="176">
        <f t="shared" si="0"/>
        <v>343522.91</v>
      </c>
      <c r="J39" s="177">
        <f t="shared" si="1"/>
        <v>307362.59999999998</v>
      </c>
    </row>
    <row r="40" spans="1:10" ht="45" x14ac:dyDescent="0.25">
      <c r="A40" s="174">
        <v>37</v>
      </c>
      <c r="B40" s="175" t="s">
        <v>295</v>
      </c>
      <c r="C40" s="161" t="s">
        <v>82</v>
      </c>
      <c r="D40" s="160" t="s">
        <v>491</v>
      </c>
      <c r="E40" s="175" t="s">
        <v>84</v>
      </c>
      <c r="F40" s="161" t="s">
        <v>83</v>
      </c>
      <c r="G40" s="176">
        <v>265525</v>
      </c>
      <c r="H40" s="176">
        <v>279250.40000000002</v>
      </c>
      <c r="I40" s="176">
        <f t="shared" si="0"/>
        <v>265287.88</v>
      </c>
      <c r="J40" s="177">
        <f t="shared" si="1"/>
        <v>237362.84</v>
      </c>
    </row>
    <row r="41" spans="1:10" x14ac:dyDescent="0.25">
      <c r="A41" s="174">
        <v>38</v>
      </c>
      <c r="B41" s="175" t="s">
        <v>300</v>
      </c>
      <c r="C41" s="161" t="s">
        <v>301</v>
      </c>
      <c r="D41" s="160" t="s">
        <v>492</v>
      </c>
      <c r="E41" s="175" t="s">
        <v>40</v>
      </c>
      <c r="F41" s="161" t="s">
        <v>302</v>
      </c>
      <c r="G41" s="176">
        <v>655595</v>
      </c>
      <c r="H41" s="176">
        <v>690100</v>
      </c>
      <c r="I41" s="176">
        <f t="shared" si="0"/>
        <v>655595</v>
      </c>
      <c r="J41" s="177">
        <f t="shared" si="1"/>
        <v>586585</v>
      </c>
    </row>
    <row r="42" spans="1:10" x14ac:dyDescent="0.25">
      <c r="A42" s="174">
        <v>39</v>
      </c>
      <c r="B42" s="175" t="s">
        <v>309</v>
      </c>
      <c r="C42" s="161" t="s">
        <v>310</v>
      </c>
      <c r="D42" s="160" t="s">
        <v>493</v>
      </c>
      <c r="E42" s="175" t="s">
        <v>52</v>
      </c>
      <c r="F42" s="161" t="s">
        <v>311</v>
      </c>
      <c r="G42" s="176">
        <v>393272.91</v>
      </c>
      <c r="H42" s="176">
        <v>413971.48</v>
      </c>
      <c r="I42" s="176">
        <f t="shared" si="0"/>
        <v>393272.91</v>
      </c>
      <c r="J42" s="177">
        <f t="shared" si="1"/>
        <v>351875.76</v>
      </c>
    </row>
    <row r="43" spans="1:10" x14ac:dyDescent="0.25">
      <c r="A43" s="174">
        <v>40</v>
      </c>
      <c r="B43" s="175" t="s">
        <v>313</v>
      </c>
      <c r="C43" s="161" t="s">
        <v>314</v>
      </c>
      <c r="D43" s="160" t="s">
        <v>494</v>
      </c>
      <c r="E43" s="175" t="s">
        <v>52</v>
      </c>
      <c r="F43" s="161" t="s">
        <v>315</v>
      </c>
      <c r="G43" s="176">
        <v>338914.21</v>
      </c>
      <c r="H43" s="176">
        <v>356751.8</v>
      </c>
      <c r="I43" s="176">
        <f t="shared" si="0"/>
        <v>338914.21</v>
      </c>
      <c r="J43" s="177">
        <f t="shared" si="1"/>
        <v>303239.03000000003</v>
      </c>
    </row>
    <row r="44" spans="1:10" x14ac:dyDescent="0.25">
      <c r="A44" s="174">
        <v>41</v>
      </c>
      <c r="B44" s="175" t="s">
        <v>317</v>
      </c>
      <c r="C44" s="161" t="s">
        <v>318</v>
      </c>
      <c r="D44" s="160" t="s">
        <v>495</v>
      </c>
      <c r="E44" s="175" t="s">
        <v>76</v>
      </c>
      <c r="F44" s="161" t="s">
        <v>319</v>
      </c>
      <c r="G44" s="176">
        <v>218025</v>
      </c>
      <c r="H44" s="176">
        <v>229500</v>
      </c>
      <c r="I44" s="176">
        <f t="shared" si="0"/>
        <v>218025</v>
      </c>
      <c r="J44" s="177">
        <f t="shared" si="1"/>
        <v>195075</v>
      </c>
    </row>
    <row r="45" spans="1:10" ht="30" x14ac:dyDescent="0.25">
      <c r="A45" s="174">
        <v>42</v>
      </c>
      <c r="B45" s="175" t="s">
        <v>321</v>
      </c>
      <c r="C45" s="161" t="s">
        <v>322</v>
      </c>
      <c r="D45" s="160" t="s">
        <v>496</v>
      </c>
      <c r="E45" s="175" t="s">
        <v>40</v>
      </c>
      <c r="F45" s="161" t="s">
        <v>323</v>
      </c>
      <c r="G45" s="176">
        <v>149260.91</v>
      </c>
      <c r="H45" s="176">
        <v>157116.75</v>
      </c>
      <c r="I45" s="176">
        <f t="shared" si="0"/>
        <v>149260.91</v>
      </c>
      <c r="J45" s="177">
        <f t="shared" si="1"/>
        <v>133549.24</v>
      </c>
    </row>
    <row r="46" spans="1:10" ht="30" x14ac:dyDescent="0.25">
      <c r="A46" s="174">
        <v>43</v>
      </c>
      <c r="B46" s="175" t="s">
        <v>328</v>
      </c>
      <c r="C46" s="161" t="s">
        <v>329</v>
      </c>
      <c r="D46" s="160" t="s">
        <v>497</v>
      </c>
      <c r="E46" s="175" t="s">
        <v>52</v>
      </c>
      <c r="F46" s="161" t="s">
        <v>330</v>
      </c>
      <c r="G46" s="176">
        <v>217366.44</v>
      </c>
      <c r="H46" s="176">
        <v>228806.78</v>
      </c>
      <c r="I46" s="176">
        <f t="shared" si="0"/>
        <v>217366.44</v>
      </c>
      <c r="J46" s="177">
        <f t="shared" si="1"/>
        <v>194485.76000000001</v>
      </c>
    </row>
    <row r="47" spans="1:10" x14ac:dyDescent="0.25">
      <c r="A47" s="174">
        <v>44</v>
      </c>
      <c r="B47" s="175" t="s">
        <v>340</v>
      </c>
      <c r="C47" s="161" t="s">
        <v>341</v>
      </c>
      <c r="D47" s="160" t="s">
        <v>498</v>
      </c>
      <c r="E47" s="175" t="s">
        <v>103</v>
      </c>
      <c r="F47" s="161" t="s">
        <v>342</v>
      </c>
      <c r="G47" s="176">
        <v>631058.68999999994</v>
      </c>
      <c r="H47" s="176">
        <v>664272.30000000005</v>
      </c>
      <c r="I47" s="176">
        <f t="shared" si="0"/>
        <v>631058.68999999994</v>
      </c>
      <c r="J47" s="177">
        <f t="shared" si="1"/>
        <v>564631.46</v>
      </c>
    </row>
    <row r="48" spans="1:10" x14ac:dyDescent="0.25">
      <c r="A48" s="174">
        <v>45</v>
      </c>
      <c r="B48" s="175" t="s">
        <v>344</v>
      </c>
      <c r="C48" s="161" t="s">
        <v>345</v>
      </c>
      <c r="D48" s="160" t="s">
        <v>499</v>
      </c>
      <c r="E48" s="175" t="s">
        <v>76</v>
      </c>
      <c r="F48" s="161" t="s">
        <v>346</v>
      </c>
      <c r="G48" s="176">
        <v>425649.8</v>
      </c>
      <c r="H48" s="176">
        <v>439749.69</v>
      </c>
      <c r="I48" s="176">
        <f t="shared" si="0"/>
        <v>417762.21</v>
      </c>
      <c r="J48" s="177">
        <f t="shared" si="1"/>
        <v>373787.24</v>
      </c>
    </row>
    <row r="49" spans="1:19" x14ac:dyDescent="0.25">
      <c r="A49" s="174">
        <v>46</v>
      </c>
      <c r="B49" s="175" t="s">
        <v>353</v>
      </c>
      <c r="C49" s="161" t="s">
        <v>354</v>
      </c>
      <c r="D49" s="160" t="s">
        <v>501</v>
      </c>
      <c r="E49" s="175" t="s">
        <v>36</v>
      </c>
      <c r="F49" s="161" t="s">
        <v>355</v>
      </c>
      <c r="G49" s="176">
        <v>202635</v>
      </c>
      <c r="H49" s="176">
        <v>212760</v>
      </c>
      <c r="I49" s="176">
        <f t="shared" si="0"/>
        <v>202122</v>
      </c>
      <c r="J49" s="177">
        <f t="shared" si="1"/>
        <v>180846</v>
      </c>
    </row>
    <row r="50" spans="1:19" ht="30" x14ac:dyDescent="0.25">
      <c r="A50" s="174">
        <v>47</v>
      </c>
      <c r="B50" s="175" t="s">
        <v>371</v>
      </c>
      <c r="C50" s="161" t="s">
        <v>372</v>
      </c>
      <c r="D50" s="160" t="s">
        <v>503</v>
      </c>
      <c r="E50" s="175" t="s">
        <v>84</v>
      </c>
      <c r="F50" s="161" t="s">
        <v>104</v>
      </c>
      <c r="G50" s="176">
        <v>105298.54</v>
      </c>
      <c r="H50" s="176">
        <v>114658.41</v>
      </c>
      <c r="I50" s="176">
        <f>ROUND(H50*0.9,2)</f>
        <v>103192.57</v>
      </c>
      <c r="J50" s="177">
        <f t="shared" si="1"/>
        <v>97459.65</v>
      </c>
    </row>
    <row r="51" spans="1:19" ht="15.75" thickBot="1" x14ac:dyDescent="0.3">
      <c r="A51" s="174">
        <v>48</v>
      </c>
      <c r="B51" s="175" t="s">
        <v>390</v>
      </c>
      <c r="C51" s="161" t="s">
        <v>391</v>
      </c>
      <c r="D51" s="160" t="s">
        <v>506</v>
      </c>
      <c r="E51" s="175" t="s">
        <v>76</v>
      </c>
      <c r="F51" s="161" t="s">
        <v>392</v>
      </c>
      <c r="G51" s="176">
        <v>224010</v>
      </c>
      <c r="H51" s="176">
        <v>235755</v>
      </c>
      <c r="I51" s="176">
        <f t="shared" si="0"/>
        <v>223967.25</v>
      </c>
      <c r="J51" s="177">
        <f t="shared" si="1"/>
        <v>200391.75</v>
      </c>
    </row>
    <row r="52" spans="1:19" s="67" customFormat="1" ht="15.75" thickBot="1" x14ac:dyDescent="0.3">
      <c r="A52" s="223" t="s">
        <v>121</v>
      </c>
      <c r="B52" s="224"/>
      <c r="C52" s="224"/>
      <c r="D52" s="224"/>
      <c r="E52" s="224"/>
      <c r="F52" s="225"/>
      <c r="G52" s="166">
        <f>SUM(G4:G51)</f>
        <v>13627938.119999997</v>
      </c>
      <c r="H52" s="196">
        <f>SUM(H4:H51)</f>
        <v>14295582.950000001</v>
      </c>
      <c r="I52" s="166">
        <f>SUM(I4:I51)</f>
        <v>13526890.910000002</v>
      </c>
      <c r="J52" s="167">
        <f>SUM(J4:J51)</f>
        <v>11438303.91</v>
      </c>
      <c r="K52" s="64"/>
      <c r="L52" s="63"/>
      <c r="M52" s="65"/>
      <c r="N52" s="65"/>
      <c r="O52" s="66"/>
      <c r="P52" s="65"/>
      <c r="Q52" s="66"/>
      <c r="R52" s="65"/>
      <c r="S52" s="66"/>
    </row>
  </sheetData>
  <mergeCells count="2">
    <mergeCell ref="A52:F52"/>
    <mergeCell ref="C1:H1"/>
  </mergeCells>
  <pageMargins left="0.70866141732283472" right="0.1574803149606299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>
      <selection activeCell="F34" sqref="F34"/>
    </sheetView>
  </sheetViews>
  <sheetFormatPr defaultRowHeight="15" x14ac:dyDescent="0.25"/>
  <cols>
    <col min="1" max="1" width="12.42578125" bestFit="1" customWidth="1"/>
    <col min="2" max="2" width="38.85546875" customWidth="1"/>
  </cols>
  <sheetData>
    <row r="1" spans="1:2" x14ac:dyDescent="0.25">
      <c r="A1" s="179"/>
      <c r="B1" s="179"/>
    </row>
    <row r="2" spans="1:2" ht="18.75" x14ac:dyDescent="0.3">
      <c r="A2" s="201" t="s">
        <v>14</v>
      </c>
      <c r="B2" s="202" t="s">
        <v>3</v>
      </c>
    </row>
    <row r="3" spans="1:2" ht="15.75" thickBot="1" x14ac:dyDescent="0.3">
      <c r="A3" s="179"/>
      <c r="B3" s="203"/>
    </row>
    <row r="4" spans="1:2" ht="16.5" thickBot="1" x14ac:dyDescent="0.3">
      <c r="A4" s="179"/>
      <c r="B4" s="204" t="s">
        <v>13</v>
      </c>
    </row>
    <row r="5" spans="1:2" ht="15.75" x14ac:dyDescent="0.25">
      <c r="A5" s="179"/>
      <c r="B5" s="205" t="s">
        <v>399</v>
      </c>
    </row>
    <row r="6" spans="1:2" ht="15.75" x14ac:dyDescent="0.25">
      <c r="A6" s="206"/>
      <c r="B6" s="207" t="s">
        <v>400</v>
      </c>
    </row>
    <row r="7" spans="1:2" ht="15.75" x14ac:dyDescent="0.25">
      <c r="A7" s="206"/>
      <c r="B7" s="207" t="s">
        <v>401</v>
      </c>
    </row>
    <row r="8" spans="1:2" ht="15.75" x14ac:dyDescent="0.25">
      <c r="A8" s="179"/>
      <c r="B8" s="207" t="s">
        <v>402</v>
      </c>
    </row>
    <row r="9" spans="1:2" ht="15.75" x14ac:dyDescent="0.25">
      <c r="A9" s="179"/>
      <c r="B9" s="207" t="s">
        <v>403</v>
      </c>
    </row>
    <row r="10" spans="1:2" ht="15.75" x14ac:dyDescent="0.25">
      <c r="A10" s="179"/>
      <c r="B10" s="207" t="s">
        <v>423</v>
      </c>
    </row>
    <row r="11" spans="1:2" ht="15.75" x14ac:dyDescent="0.25">
      <c r="A11" s="179"/>
      <c r="B11" s="207" t="s">
        <v>404</v>
      </c>
    </row>
    <row r="12" spans="1:2" ht="15.75" x14ac:dyDescent="0.25">
      <c r="A12" s="179"/>
      <c r="B12" s="207" t="s">
        <v>405</v>
      </c>
    </row>
    <row r="13" spans="1:2" ht="15.75" x14ac:dyDescent="0.25">
      <c r="A13" s="179"/>
      <c r="B13" s="207" t="s">
        <v>406</v>
      </c>
    </row>
    <row r="14" spans="1:2" ht="15.75" x14ac:dyDescent="0.25">
      <c r="A14" s="179"/>
      <c r="B14" s="207" t="s">
        <v>407</v>
      </c>
    </row>
    <row r="15" spans="1:2" ht="15.75" x14ac:dyDescent="0.25">
      <c r="A15" s="179"/>
      <c r="B15" s="207" t="s">
        <v>408</v>
      </c>
    </row>
    <row r="16" spans="1:2" ht="15.75" x14ac:dyDescent="0.25">
      <c r="A16" s="179"/>
      <c r="B16" s="207" t="s">
        <v>409</v>
      </c>
    </row>
    <row r="17" spans="1:2" ht="15.75" x14ac:dyDescent="0.25">
      <c r="A17" s="179"/>
      <c r="B17" s="207" t="s">
        <v>410</v>
      </c>
    </row>
    <row r="18" spans="1:2" ht="15.75" x14ac:dyDescent="0.25">
      <c r="A18" s="179"/>
      <c r="B18" s="207" t="s">
        <v>411</v>
      </c>
    </row>
    <row r="19" spans="1:2" ht="15.75" x14ac:dyDescent="0.25">
      <c r="A19" s="179"/>
      <c r="B19" s="207" t="s">
        <v>412</v>
      </c>
    </row>
    <row r="20" spans="1:2" ht="15.75" x14ac:dyDescent="0.25">
      <c r="A20" s="179"/>
      <c r="B20" s="207" t="s">
        <v>413</v>
      </c>
    </row>
    <row r="21" spans="1:2" ht="15.75" x14ac:dyDescent="0.25">
      <c r="A21" s="179"/>
      <c r="B21" s="207" t="s">
        <v>414</v>
      </c>
    </row>
    <row r="22" spans="1:2" ht="15.75" x14ac:dyDescent="0.25">
      <c r="A22" s="179"/>
      <c r="B22" s="207" t="s">
        <v>415</v>
      </c>
    </row>
    <row r="23" spans="1:2" ht="15.75" x14ac:dyDescent="0.25">
      <c r="A23" s="179"/>
      <c r="B23" s="207" t="s">
        <v>416</v>
      </c>
    </row>
    <row r="24" spans="1:2" ht="15.75" x14ac:dyDescent="0.25">
      <c r="A24" s="179"/>
      <c r="B24" s="207" t="s">
        <v>417</v>
      </c>
    </row>
    <row r="25" spans="1:2" ht="15.75" x14ac:dyDescent="0.25">
      <c r="A25" s="179"/>
      <c r="B25" s="207" t="s">
        <v>418</v>
      </c>
    </row>
    <row r="26" spans="1:2" ht="15.75" x14ac:dyDescent="0.25">
      <c r="A26" s="179"/>
      <c r="B26" s="207" t="s">
        <v>419</v>
      </c>
    </row>
    <row r="27" spans="1:2" ht="15.75" x14ac:dyDescent="0.25">
      <c r="A27" s="179"/>
      <c r="B27" s="207" t="s">
        <v>420</v>
      </c>
    </row>
    <row r="28" spans="1:2" ht="15.75" x14ac:dyDescent="0.25">
      <c r="A28" s="179"/>
      <c r="B28" s="207" t="s">
        <v>421</v>
      </c>
    </row>
    <row r="29" spans="1:2" ht="15.75" x14ac:dyDescent="0.25">
      <c r="A29" s="179"/>
      <c r="B29" s="207" t="s">
        <v>422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10</vt:i4>
      </vt:variant>
    </vt:vector>
  </HeadingPairs>
  <TitlesOfParts>
    <vt:vector size="20" baseType="lpstr">
      <vt:lpstr>Príloha č.1</vt:lpstr>
      <vt:lpstr>Príloha č.2</vt:lpstr>
      <vt:lpstr>Príloha č.5a</vt:lpstr>
      <vt:lpstr>Príloha č.3</vt:lpstr>
      <vt:lpstr>Príloha č.4</vt:lpstr>
      <vt:lpstr>Príloha č. 5b</vt:lpstr>
      <vt:lpstr>Príloha č.8</vt:lpstr>
      <vt:lpstr>Príloha č.9</vt:lpstr>
      <vt:lpstr>Príloha č. 10</vt:lpstr>
      <vt:lpstr>Celkom 2 kolo</vt:lpstr>
      <vt:lpstr>'Príloha č.3'!_FilterDatabazy</vt:lpstr>
      <vt:lpstr>'Príloha č. 10'!Oblasť_tlače</vt:lpstr>
      <vt:lpstr>'Príloha č. 5b'!Oblasť_tlače</vt:lpstr>
      <vt:lpstr>'Príloha č.1'!Oblasť_tlače</vt:lpstr>
      <vt:lpstr>'Príloha č.2'!Oblasť_tlače</vt:lpstr>
      <vt:lpstr>'Príloha č.3'!Oblasť_tlače</vt:lpstr>
      <vt:lpstr>'Príloha č.4'!Oblasť_tlače</vt:lpstr>
      <vt:lpstr>'Príloha č.5a'!Oblasť_tlače</vt:lpstr>
      <vt:lpstr>'Príloha č.8'!Oblasť_tlače</vt:lpstr>
      <vt:lpstr>'Príloha č.9'!Oblasť_tlače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Smolková Martina</cp:lastModifiedBy>
  <cp:lastPrinted>2018-05-31T10:22:58Z</cp:lastPrinted>
  <dcterms:created xsi:type="dcterms:W3CDTF">2016-06-20T07:56:53Z</dcterms:created>
  <dcterms:modified xsi:type="dcterms:W3CDTF">2018-06-26T08:33:25Z</dcterms:modified>
</cp:coreProperties>
</file>