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10_OKSIPRRaCLLD\Tlačové správy\Prvky zelenej infraštruktúry\4. kolo - 7.9.2018\"/>
    </mc:Choice>
  </mc:AlternateContent>
  <bookViews>
    <workbookView xWindow="684" yWindow="504" windowWidth="20844" windowHeight="10296"/>
  </bookViews>
  <sheets>
    <sheet name="UMR TT" sheetId="15" r:id="rId1"/>
    <sheet name="UMR TN" sheetId="21" r:id="rId2"/>
    <sheet name="UMR BB" sheetId="12" r:id="rId3"/>
    <sheet name="UMR PO" sheetId="11" r:id="rId4"/>
    <sheet name="RIUS BB" sheetId="1" r:id="rId5"/>
    <sheet name="RIUS KE" sheetId="5" r:id="rId6"/>
  </sheets>
  <definedNames>
    <definedName name="_xlnm._FilterDatabase" localSheetId="5" hidden="1">'RIUS KE'!$A$3:$J$7</definedName>
    <definedName name="_xlnm._FilterDatabase" localSheetId="2" hidden="1">'UMR BB'!$A$3:$K$3</definedName>
    <definedName name="_xlnm._FilterDatabase" localSheetId="3" hidden="1">'UMR PO'!$A$3:$J$6</definedName>
    <definedName name="_xlnm._FilterDatabase" localSheetId="1" hidden="1">'UMR TN'!$A$3:$J$3</definedName>
    <definedName name="_xlnm._FilterDatabase" localSheetId="0" hidden="1">'UMR TT'!$A$3:$J$7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I9" i="1"/>
  <c r="H9" i="1"/>
  <c r="H5" i="21"/>
  <c r="I12" i="11" l="1"/>
  <c r="I13" i="11" s="1"/>
  <c r="H12" i="11"/>
  <c r="H13" i="11" l="1"/>
  <c r="J4" i="1" l="1"/>
  <c r="J4" i="5" l="1"/>
  <c r="G23" i="11" l="1"/>
  <c r="I6" i="11"/>
  <c r="H6" i="11"/>
  <c r="J4" i="11"/>
  <c r="J5" i="11"/>
  <c r="I18" i="11"/>
  <c r="H18" i="11"/>
  <c r="J6" i="11" l="1"/>
  <c r="J4" i="21" l="1"/>
  <c r="I4" i="21"/>
  <c r="I5" i="12" l="1"/>
  <c r="J5" i="12" s="1"/>
  <c r="I4" i="12"/>
  <c r="K4" i="12" s="1"/>
  <c r="K8" i="12" s="1"/>
  <c r="J4" i="12" l="1"/>
  <c r="J6" i="12" s="1"/>
  <c r="K5" i="12"/>
  <c r="K10" i="12" s="1"/>
  <c r="I6" i="12"/>
  <c r="J4" i="15"/>
  <c r="K6" i="12" l="1"/>
  <c r="H5" i="1" l="1"/>
  <c r="I5" i="1"/>
  <c r="J5" i="1"/>
  <c r="G5" i="1"/>
  <c r="I5" i="5"/>
  <c r="J5" i="5"/>
  <c r="J7" i="5" s="1"/>
  <c r="G5" i="5"/>
  <c r="H21" i="11"/>
  <c r="I21" i="11"/>
  <c r="H22" i="11"/>
  <c r="I22" i="11"/>
  <c r="I19" i="11"/>
  <c r="I20" i="11"/>
  <c r="I17" i="11"/>
  <c r="H19" i="11"/>
  <c r="H20" i="11"/>
  <c r="H17" i="11"/>
  <c r="H6" i="12"/>
  <c r="I23" i="11" l="1"/>
  <c r="H23" i="11"/>
  <c r="I5" i="21" l="1"/>
  <c r="J5" i="21"/>
  <c r="J7" i="21" s="1"/>
  <c r="G5" i="21"/>
  <c r="I5" i="15" l="1"/>
  <c r="H5" i="15"/>
  <c r="G5" i="15"/>
  <c r="J5" i="15" l="1"/>
  <c r="J7" i="15" s="1"/>
  <c r="J8" i="11" l="1"/>
  <c r="G6" i="11" l="1"/>
</calcChain>
</file>

<file path=xl/sharedStrings.xml><?xml version="1.0" encoding="utf-8"?>
<sst xmlns="http://schemas.openxmlformats.org/spreadsheetml/2006/main" count="191" uniqueCount="94">
  <si>
    <t xml:space="preserve">Kolo </t>
  </si>
  <si>
    <t>P.č.</t>
  </si>
  <si>
    <t>ITMS</t>
  </si>
  <si>
    <t>Názov projektu</t>
  </si>
  <si>
    <t>Žiadateľ</t>
  </si>
  <si>
    <t>Aktivity</t>
  </si>
  <si>
    <t>Žiadané COV</t>
  </si>
  <si>
    <t>Schválené COV</t>
  </si>
  <si>
    <t xml:space="preserve"> schválené NFP</t>
  </si>
  <si>
    <t>Schválené ERDF</t>
  </si>
  <si>
    <t xml:space="preserve">Spolu </t>
  </si>
  <si>
    <t>Alokácia</t>
  </si>
  <si>
    <t>neschválené</t>
  </si>
  <si>
    <t>žiadané NFP</t>
  </si>
  <si>
    <t>žiadané ERDF</t>
  </si>
  <si>
    <t>Mesto Trenčín</t>
  </si>
  <si>
    <t>Mesto Brezno</t>
  </si>
  <si>
    <t>Mesto Trnava</t>
  </si>
  <si>
    <t xml:space="preserve">Dôvod neschválenia </t>
  </si>
  <si>
    <t>J</t>
  </si>
  <si>
    <t>RIUS BB</t>
  </si>
  <si>
    <t xml:space="preserve">RIUS KE </t>
  </si>
  <si>
    <t>H</t>
  </si>
  <si>
    <t>Obec Župčany</t>
  </si>
  <si>
    <t>Mesto Prešov</t>
  </si>
  <si>
    <t>spolu</t>
  </si>
  <si>
    <t>schválená</t>
  </si>
  <si>
    <t>UMR TT</t>
  </si>
  <si>
    <t>UMR TN</t>
  </si>
  <si>
    <t>UMR BB</t>
  </si>
  <si>
    <t>UMR PO</t>
  </si>
  <si>
    <t>NFP302040N891</t>
  </si>
  <si>
    <t>Humanizácia obytného priestoru Vodáreň dvor č.2</t>
  </si>
  <si>
    <t>NFP302040P269</t>
  </si>
  <si>
    <t>Zelené pľúca mesta - Revitalizácia priestoru átria Trenčín</t>
  </si>
  <si>
    <t>NFP302040P412</t>
  </si>
  <si>
    <t>Revitalizácia VP – Námestie mládeže a Duchnovičovo námestie</t>
  </si>
  <si>
    <t>NFP302040P502</t>
  </si>
  <si>
    <t>Revitalizácia verejných priestranstiev- ulica Slanská</t>
  </si>
  <si>
    <t>NFP302040P652</t>
  </si>
  <si>
    <t>Revitalizácia verejného priestranstva - park medzi ul. Vlada Clementisa a ul. Levočskou</t>
  </si>
  <si>
    <t>NFP302040P665</t>
  </si>
  <si>
    <t>Regenerácia obytnej zelene F. Kráľa, Brezno</t>
  </si>
  <si>
    <t>NFP302040P706</t>
  </si>
  <si>
    <t>Budovanie prvkov zelenej infraštruktúry v meste Spišské Vlachy.</t>
  </si>
  <si>
    <t>Mesto Spišské Vlachy</t>
  </si>
  <si>
    <t>NFP302040P734</t>
  </si>
  <si>
    <t>Revitalizácia verejného priestranstva Park v obci Župčany časť "Ovocný sad"</t>
  </si>
  <si>
    <t>NFP302040P740</t>
  </si>
  <si>
    <t>Budovanie prvkov zelenej infraštruktúry v obci Ličartovce</t>
  </si>
  <si>
    <t>Obec Ličartovce</t>
  </si>
  <si>
    <t>NFP302040P747</t>
  </si>
  <si>
    <t>Budovanie prvkov zelenej infraštruktúry v obci Ruská Nová Ves</t>
  </si>
  <si>
    <t>Obec Ruská Nová Ves</t>
  </si>
  <si>
    <t>NFP302040P749</t>
  </si>
  <si>
    <t>Budovanie prvkov zelenej infraštruktúry v obci Hronsek</t>
  </si>
  <si>
    <t>Obec Hronsek</t>
  </si>
  <si>
    <t>NFP302040P752</t>
  </si>
  <si>
    <t>Obnova verejného priestranstva prostredníctvom vybudovania zelenej infraštruktúry v obci Kojatice</t>
  </si>
  <si>
    <t>Obec Kojatice</t>
  </si>
  <si>
    <t>NFP302040P756</t>
  </si>
  <si>
    <t>„Obnova verejného priestranstva prostredníctvom vybudovania zelenej infraštruktúry v obci Dulová Ves“</t>
  </si>
  <si>
    <t>Obec Dulova Ves</t>
  </si>
  <si>
    <t>NFP302040P758</t>
  </si>
  <si>
    <t>Revitalizácia vnútrobloku s prvkami zelenej infraštruktúry v obci Nemce</t>
  </si>
  <si>
    <t>Obec Nemce</t>
  </si>
  <si>
    <t>NFP302040P763</t>
  </si>
  <si>
    <t>Budovanie prvkov zelenej infraštruktúry v obci Malý Šariš</t>
  </si>
  <si>
    <t>Obec Malý Šariš</t>
  </si>
  <si>
    <t>NFP302040P766</t>
  </si>
  <si>
    <t>Regenerácia vnútrobloku - obec Brusno</t>
  </si>
  <si>
    <t>Obec Brusno</t>
  </si>
  <si>
    <t>zostatok alokácie po 4. kole</t>
  </si>
  <si>
    <t>Výzva: IROP-PO4-SC431-2017-16 - Zlepšenie environmentálnych aspektov v mestách a mestských oblastiach prostr. budovania prvkov zelenej infraštruktúry a adaptáciou urbanizovaného prostredia na zmenu klímy ako aj zavádzaním systémových prvkov znižovania znečistenia ovzdušia a hluku (4. kolo)</t>
  </si>
  <si>
    <t>Zostatok alokácie po 4. kole</t>
  </si>
  <si>
    <t>zastavené</t>
  </si>
  <si>
    <t>Dôvod zastavenia</t>
  </si>
  <si>
    <t>zastavenie podľa §20, ods.1, písm.d)</t>
  </si>
  <si>
    <t xml:space="preserve">Zostatok alokácie </t>
  </si>
  <si>
    <t>zastavenie podľa §20, ods.1, písm.a)</t>
  </si>
  <si>
    <t>Výzva: IROP-PO4-SC431-2017-16 - Zlepšenie environmentálnych aspektov v mestách a mestských oblastiach prostr. budovania prvkov zelenej infraštruktúry a adaptáciou urbanizovaného prostredia na zmenu klímy ako aj zavádzaním systémových prvkov znižovania znečistenia ovzdušia a hluku (4 kolo)</t>
  </si>
  <si>
    <t>schválené</t>
  </si>
  <si>
    <t>alokácia pre aktivity j. po 3 kole</t>
  </si>
  <si>
    <t>zostatok alokácie pre aktivity j. po 4 kole</t>
  </si>
  <si>
    <t>alokácia pre typy aktivít a., c. až i.  (investičné projekty) po 3. kole</t>
  </si>
  <si>
    <t>zostatok alokácie pre typy aktivít a., c. až i.  (investičné projekty) po 4. kole</t>
  </si>
  <si>
    <t>RIÚS BB</t>
  </si>
  <si>
    <t>neschválenie a.)</t>
  </si>
  <si>
    <t>SCHVÁLENÉ</t>
  </si>
  <si>
    <t xml:space="preserve">UMR PO </t>
  </si>
  <si>
    <t>NESCHVÁLENÉ</t>
  </si>
  <si>
    <t>ZASTAVENÉ KONANIE</t>
  </si>
  <si>
    <t>PREBIEHA KONANIE</t>
  </si>
  <si>
    <t>prebieha konanie o ŽoNFP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</si>
</sst>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vertical="center" wrapText="1"/>
    </xf>
    <xf numFmtId="164" fontId="6" fillId="4" borderId="2" xfId="0" applyNumberFormat="1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8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álna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="80" zoomScaleNormal="80" workbookViewId="0">
      <selection activeCell="E12" sqref="E12"/>
    </sheetView>
  </sheetViews>
  <sheetFormatPr defaultColWidth="9.109375" defaultRowHeight="15.6" x14ac:dyDescent="0.3"/>
  <cols>
    <col min="1" max="1" width="16.33203125" style="1" bestFit="1" customWidth="1"/>
    <col min="2" max="2" width="12.5546875" style="1" customWidth="1"/>
    <col min="3" max="3" width="9.109375" style="1"/>
    <col min="4" max="4" width="20.109375" style="1" customWidth="1"/>
    <col min="5" max="5" width="40.6640625" style="1" customWidth="1"/>
    <col min="6" max="6" width="21.5546875" style="1" customWidth="1"/>
    <col min="7" max="7" width="15.88671875" style="23" customWidth="1"/>
    <col min="8" max="8" width="14.6640625" style="23" customWidth="1"/>
    <col min="9" max="9" width="15.44140625" style="23" customWidth="1"/>
    <col min="10" max="10" width="21.109375" style="23" customWidth="1"/>
    <col min="11" max="16384" width="9.109375" style="1"/>
  </cols>
  <sheetData>
    <row r="1" spans="1:10" ht="70.2" customHeight="1" x14ac:dyDescent="0.3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5.8" customHeight="1" x14ac:dyDescent="0.3">
      <c r="A2" s="38" t="s">
        <v>88</v>
      </c>
      <c r="B2" s="20"/>
      <c r="C2" s="20"/>
      <c r="D2" s="20"/>
      <c r="E2" s="20"/>
      <c r="F2" s="20"/>
      <c r="G2" s="24"/>
      <c r="H2" s="24"/>
      <c r="I2" s="24"/>
      <c r="J2" s="24"/>
    </row>
    <row r="3" spans="1:10" ht="31.2" x14ac:dyDescent="0.3">
      <c r="A3" s="2" t="s">
        <v>27</v>
      </c>
      <c r="B3" s="32" t="s">
        <v>0</v>
      </c>
      <c r="C3" s="32" t="s">
        <v>1</v>
      </c>
      <c r="D3" s="33" t="s">
        <v>2</v>
      </c>
      <c r="E3" s="32" t="s">
        <v>3</v>
      </c>
      <c r="F3" s="33" t="s">
        <v>4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s="6" customFormat="1" ht="34.5" customHeight="1" x14ac:dyDescent="0.3">
      <c r="A4" s="12" t="s">
        <v>26</v>
      </c>
      <c r="B4" s="4">
        <v>4</v>
      </c>
      <c r="C4" s="4">
        <v>1</v>
      </c>
      <c r="D4" s="15" t="s">
        <v>31</v>
      </c>
      <c r="E4" s="16" t="s">
        <v>32</v>
      </c>
      <c r="F4" s="15" t="s">
        <v>17</v>
      </c>
      <c r="G4" s="25">
        <v>371940.78</v>
      </c>
      <c r="H4" s="26">
        <v>363222</v>
      </c>
      <c r="I4" s="26">
        <v>345060.9</v>
      </c>
      <c r="J4" s="26">
        <f>ROUND(H4*0.85,2)</f>
        <v>308738.7</v>
      </c>
    </row>
    <row r="5" spans="1:10" x14ac:dyDescent="0.3">
      <c r="A5" s="64" t="s">
        <v>10</v>
      </c>
      <c r="B5" s="64"/>
      <c r="C5" s="64"/>
      <c r="D5" s="64"/>
      <c r="E5" s="64"/>
      <c r="F5" s="64"/>
      <c r="G5" s="31">
        <f>SUM(G4:G4)</f>
        <v>371940.78</v>
      </c>
      <c r="H5" s="27">
        <f>SUM(H4:H4)</f>
        <v>363222</v>
      </c>
      <c r="I5" s="27">
        <f>SUM(I4:I4)</f>
        <v>345060.9</v>
      </c>
      <c r="J5" s="27">
        <f>SUM(J4:J4)</f>
        <v>308738.7</v>
      </c>
    </row>
    <row r="6" spans="1:10" ht="14.25" customHeight="1" x14ac:dyDescent="0.3">
      <c r="A6" s="65" t="s">
        <v>11</v>
      </c>
      <c r="B6" s="66"/>
      <c r="C6" s="66"/>
      <c r="D6" s="66"/>
      <c r="E6" s="66"/>
      <c r="F6" s="66"/>
      <c r="G6" s="28"/>
      <c r="H6" s="29"/>
      <c r="I6" s="29"/>
      <c r="J6" s="30">
        <v>625000</v>
      </c>
    </row>
    <row r="7" spans="1:10" ht="15.75" customHeight="1" x14ac:dyDescent="0.3">
      <c r="A7" s="65" t="s">
        <v>72</v>
      </c>
      <c r="B7" s="66"/>
      <c r="C7" s="66"/>
      <c r="D7" s="66"/>
      <c r="E7" s="66"/>
      <c r="F7" s="66"/>
      <c r="G7" s="29"/>
      <c r="H7" s="29"/>
      <c r="I7" s="29"/>
      <c r="J7" s="28">
        <f>J6-J5</f>
        <v>316261.3</v>
      </c>
    </row>
  </sheetData>
  <mergeCells count="4">
    <mergeCell ref="A1:J1"/>
    <mergeCell ref="A5:F5"/>
    <mergeCell ref="A6:F6"/>
    <mergeCell ref="A7:F7"/>
  </mergeCells>
  <conditionalFormatting sqref="J7">
    <cfRule type="cellIs" dxfId="4" priority="2" operator="greaterThan">
      <formula>0</formula>
    </cfRule>
  </conditionalFormatting>
  <dataValidations count="2">
    <dataValidation type="list" allowBlank="1" showInputMessage="1" showErrorMessage="1" sqref="F4">
      <formula1>#REF!</formula1>
    </dataValidation>
    <dataValidation type="list" allowBlank="1" showInputMessage="1" showErrorMessage="1" sqref="E4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="80" zoomScaleNormal="80" workbookViewId="0">
      <selection activeCell="I15" sqref="I15"/>
    </sheetView>
  </sheetViews>
  <sheetFormatPr defaultColWidth="9.109375" defaultRowHeight="15.6" x14ac:dyDescent="0.3"/>
  <cols>
    <col min="1" max="1" width="15.5546875" style="1" customWidth="1"/>
    <col min="2" max="2" width="12.5546875" style="1" customWidth="1"/>
    <col min="3" max="3" width="9.109375" style="1"/>
    <col min="4" max="4" width="18.33203125" style="1" bestFit="1" customWidth="1"/>
    <col min="5" max="5" width="40.6640625" style="1" customWidth="1"/>
    <col min="6" max="6" width="23.44140625" style="1" customWidth="1"/>
    <col min="7" max="7" width="15.88671875" style="23" customWidth="1"/>
    <col min="8" max="8" width="14.6640625" style="23" customWidth="1"/>
    <col min="9" max="9" width="15.44140625" style="23" customWidth="1"/>
    <col min="10" max="10" width="21.109375" style="23" customWidth="1"/>
    <col min="11" max="16384" width="9.109375" style="1"/>
  </cols>
  <sheetData>
    <row r="1" spans="1:10" ht="57.6" customHeight="1" x14ac:dyDescent="0.3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 x14ac:dyDescent="0.3">
      <c r="A2" s="38" t="s">
        <v>88</v>
      </c>
      <c r="B2" s="20"/>
      <c r="C2" s="20"/>
      <c r="D2" s="20"/>
      <c r="E2" s="20"/>
      <c r="F2" s="20"/>
      <c r="G2" s="24"/>
      <c r="H2" s="24"/>
      <c r="I2" s="24"/>
      <c r="J2" s="24"/>
    </row>
    <row r="3" spans="1:10" ht="31.2" x14ac:dyDescent="0.3">
      <c r="A3" s="2" t="s">
        <v>28</v>
      </c>
      <c r="B3" s="32" t="s">
        <v>0</v>
      </c>
      <c r="C3" s="32" t="s">
        <v>1</v>
      </c>
      <c r="D3" s="33" t="s">
        <v>2</v>
      </c>
      <c r="E3" s="32" t="s">
        <v>3</v>
      </c>
      <c r="F3" s="33" t="s">
        <v>4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31.2" x14ac:dyDescent="0.3">
      <c r="A4" s="22" t="s">
        <v>26</v>
      </c>
      <c r="B4" s="11">
        <v>4</v>
      </c>
      <c r="D4" s="15" t="s">
        <v>33</v>
      </c>
      <c r="E4" s="16" t="s">
        <v>34</v>
      </c>
      <c r="F4" s="15" t="s">
        <v>15</v>
      </c>
      <c r="G4" s="39">
        <v>771514.45</v>
      </c>
      <c r="H4" s="39">
        <v>771514.45</v>
      </c>
      <c r="I4" s="39">
        <f>H4*0.95</f>
        <v>732938.72749999992</v>
      </c>
      <c r="J4" s="39">
        <f>H4*0.85</f>
        <v>655787.28249999997</v>
      </c>
    </row>
    <row r="5" spans="1:10" x14ac:dyDescent="0.3">
      <c r="A5" s="64" t="s">
        <v>10</v>
      </c>
      <c r="B5" s="64"/>
      <c r="C5" s="64"/>
      <c r="D5" s="64"/>
      <c r="E5" s="64"/>
      <c r="F5" s="64"/>
      <c r="G5" s="39">
        <f>SUM(G4:G4)</f>
        <v>771514.45</v>
      </c>
      <c r="H5" s="39">
        <f>SUM(H4:H4)</f>
        <v>771514.45</v>
      </c>
      <c r="I5" s="39">
        <f>SUM(I4:I4)</f>
        <v>732938.72749999992</v>
      </c>
      <c r="J5" s="39">
        <f>SUM(J4:J4)</f>
        <v>655787.28249999997</v>
      </c>
    </row>
    <row r="6" spans="1:10" x14ac:dyDescent="0.3">
      <c r="A6" s="65" t="s">
        <v>11</v>
      </c>
      <c r="B6" s="66"/>
      <c r="C6" s="66"/>
      <c r="D6" s="66"/>
      <c r="E6" s="66"/>
      <c r="F6" s="66"/>
      <c r="G6" s="40"/>
      <c r="H6" s="41"/>
      <c r="I6" s="41"/>
      <c r="J6" s="29">
        <v>1143130.6365</v>
      </c>
    </row>
    <row r="7" spans="1:10" x14ac:dyDescent="0.3">
      <c r="A7" s="67" t="s">
        <v>74</v>
      </c>
      <c r="B7" s="68"/>
      <c r="C7" s="68"/>
      <c r="D7" s="68"/>
      <c r="E7" s="68"/>
      <c r="F7" s="68"/>
      <c r="G7" s="30"/>
      <c r="H7" s="42"/>
      <c r="I7" s="42"/>
      <c r="J7" s="43">
        <f>J6-J5</f>
        <v>487343.35400000005</v>
      </c>
    </row>
  </sheetData>
  <mergeCells count="4">
    <mergeCell ref="A1:J1"/>
    <mergeCell ref="A5:F5"/>
    <mergeCell ref="A6:F6"/>
    <mergeCell ref="A7:F7"/>
  </mergeCells>
  <conditionalFormatting sqref="J7">
    <cfRule type="cellIs" dxfId="3" priority="2" operator="greaterThan">
      <formula>0</formula>
    </cfRule>
  </conditionalFormatting>
  <dataValidations count="2">
    <dataValidation type="list" allowBlank="1" showInputMessage="1" showErrorMessage="1" sqref="F4">
      <formula1>#REF!</formula1>
    </dataValidation>
    <dataValidation type="list" allowBlank="1" showInputMessage="1" showErrorMessage="1" sqref="E4">
      <formula1>#REF!</formula1>
    </dataValidation>
  </dataValidations>
  <pageMargins left="0.25" right="0.25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="80" zoomScaleNormal="80" workbookViewId="0">
      <selection activeCell="F13" sqref="F13"/>
    </sheetView>
  </sheetViews>
  <sheetFormatPr defaultColWidth="9.109375" defaultRowHeight="15.6" x14ac:dyDescent="0.3"/>
  <cols>
    <col min="1" max="1" width="15.5546875" style="1" customWidth="1"/>
    <col min="2" max="2" width="12.5546875" style="1" customWidth="1"/>
    <col min="3" max="3" width="9.109375" style="1"/>
    <col min="4" max="4" width="18.33203125" style="1" bestFit="1" customWidth="1"/>
    <col min="5" max="5" width="40.6640625" style="1" customWidth="1"/>
    <col min="6" max="6" width="23.44140625" style="1" customWidth="1"/>
    <col min="7" max="7" width="12.33203125" style="1" customWidth="1"/>
    <col min="8" max="8" width="15.88671875" style="23" customWidth="1"/>
    <col min="9" max="9" width="14.6640625" style="23" customWidth="1"/>
    <col min="10" max="10" width="15.44140625" style="23" customWidth="1"/>
    <col min="11" max="11" width="21.109375" style="23" customWidth="1"/>
    <col min="12" max="16384" width="9.109375" style="1"/>
  </cols>
  <sheetData>
    <row r="1" spans="1:11" ht="57.6" customHeight="1" x14ac:dyDescent="0.3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8.8" customHeight="1" x14ac:dyDescent="0.3">
      <c r="A2" s="38" t="s">
        <v>88</v>
      </c>
      <c r="B2" s="20"/>
      <c r="C2" s="20"/>
      <c r="D2" s="20"/>
      <c r="E2" s="20"/>
      <c r="F2" s="20"/>
      <c r="G2" s="20"/>
      <c r="H2" s="24"/>
      <c r="I2" s="24"/>
      <c r="J2" s="24"/>
      <c r="K2" s="24"/>
    </row>
    <row r="3" spans="1:11" ht="31.2" x14ac:dyDescent="0.3">
      <c r="A3" s="2" t="s">
        <v>29</v>
      </c>
      <c r="B3" s="32" t="s">
        <v>0</v>
      </c>
      <c r="C3" s="32" t="s">
        <v>1</v>
      </c>
      <c r="D3" s="33" t="s">
        <v>2</v>
      </c>
      <c r="E3" s="32" t="s">
        <v>3</v>
      </c>
      <c r="F3" s="33" t="s">
        <v>4</v>
      </c>
      <c r="G3" s="33" t="s">
        <v>5</v>
      </c>
      <c r="H3" s="34" t="s">
        <v>6</v>
      </c>
      <c r="I3" s="34" t="s">
        <v>7</v>
      </c>
      <c r="J3" s="34" t="s">
        <v>8</v>
      </c>
      <c r="K3" s="34" t="s">
        <v>9</v>
      </c>
    </row>
    <row r="4" spans="1:11" ht="31.2" x14ac:dyDescent="0.3">
      <c r="A4" s="70" t="s">
        <v>81</v>
      </c>
      <c r="B4" s="11">
        <v>4</v>
      </c>
      <c r="C4" s="3">
        <v>1</v>
      </c>
      <c r="D4" s="13" t="s">
        <v>54</v>
      </c>
      <c r="E4" s="14" t="s">
        <v>55</v>
      </c>
      <c r="F4" s="13" t="s">
        <v>56</v>
      </c>
      <c r="G4" s="8" t="s">
        <v>22</v>
      </c>
      <c r="H4" s="39">
        <v>372980.96</v>
      </c>
      <c r="I4" s="39">
        <f>H4</f>
        <v>372980.96</v>
      </c>
      <c r="J4" s="39">
        <f>I4*0.95</f>
        <v>354331.91200000001</v>
      </c>
      <c r="K4" s="39">
        <f>I4*0.85</f>
        <v>317033.81599999999</v>
      </c>
    </row>
    <row r="5" spans="1:11" ht="31.2" x14ac:dyDescent="0.3">
      <c r="A5" s="71"/>
      <c r="B5" s="11">
        <v>4</v>
      </c>
      <c r="C5" s="3">
        <v>2</v>
      </c>
      <c r="D5" s="13" t="s">
        <v>63</v>
      </c>
      <c r="E5" s="14" t="s">
        <v>64</v>
      </c>
      <c r="F5" s="13" t="s">
        <v>65</v>
      </c>
      <c r="G5" s="8" t="s">
        <v>19</v>
      </c>
      <c r="H5" s="39">
        <v>301000</v>
      </c>
      <c r="I5" s="39">
        <f>H5</f>
        <v>301000</v>
      </c>
      <c r="J5" s="39">
        <f>I5*0.95</f>
        <v>285950</v>
      </c>
      <c r="K5" s="39">
        <f>I5*0.85</f>
        <v>255850</v>
      </c>
    </row>
    <row r="6" spans="1:11" x14ac:dyDescent="0.3">
      <c r="A6" s="64" t="s">
        <v>10</v>
      </c>
      <c r="B6" s="64"/>
      <c r="C6" s="64"/>
      <c r="D6" s="64"/>
      <c r="E6" s="64"/>
      <c r="F6" s="64"/>
      <c r="G6" s="64"/>
      <c r="H6" s="39">
        <f>SUM(H4:H5)</f>
        <v>673980.96</v>
      </c>
      <c r="I6" s="39">
        <f>SUM(I4:I5)</f>
        <v>673980.96</v>
      </c>
      <c r="J6" s="39">
        <f>SUM(J4:J5)</f>
        <v>640281.91200000001</v>
      </c>
      <c r="K6" s="39">
        <f>SUM(K4:K5)</f>
        <v>572883.81599999999</v>
      </c>
    </row>
    <row r="7" spans="1:11" x14ac:dyDescent="0.3">
      <c r="A7" s="67" t="s">
        <v>84</v>
      </c>
      <c r="B7" s="68"/>
      <c r="C7" s="68"/>
      <c r="D7" s="68"/>
      <c r="E7" s="68"/>
      <c r="F7" s="68"/>
      <c r="G7" s="69"/>
      <c r="H7" s="40"/>
      <c r="I7" s="41"/>
      <c r="J7" s="41"/>
      <c r="K7" s="29">
        <v>1080343</v>
      </c>
    </row>
    <row r="8" spans="1:11" x14ac:dyDescent="0.3">
      <c r="A8" s="67" t="s">
        <v>85</v>
      </c>
      <c r="B8" s="68"/>
      <c r="C8" s="68"/>
      <c r="D8" s="68"/>
      <c r="E8" s="68"/>
      <c r="F8" s="68"/>
      <c r="G8" s="68"/>
      <c r="H8" s="30"/>
      <c r="I8" s="42"/>
      <c r="J8" s="42"/>
      <c r="K8" s="43">
        <f>K7-K4</f>
        <v>763309.18400000001</v>
      </c>
    </row>
    <row r="9" spans="1:11" ht="15.75" customHeight="1" x14ac:dyDescent="0.3">
      <c r="A9" s="17"/>
      <c r="B9" s="67" t="s">
        <v>82</v>
      </c>
      <c r="C9" s="68"/>
      <c r="D9" s="68"/>
      <c r="E9" s="68"/>
      <c r="F9" s="68"/>
      <c r="G9" s="68"/>
      <c r="H9" s="42"/>
      <c r="I9" s="42"/>
      <c r="J9" s="42"/>
      <c r="K9" s="43">
        <v>1700000</v>
      </c>
    </row>
    <row r="10" spans="1:11" ht="15.75" customHeight="1" x14ac:dyDescent="0.3">
      <c r="A10" s="17"/>
      <c r="B10" s="67" t="s">
        <v>83</v>
      </c>
      <c r="C10" s="68"/>
      <c r="D10" s="68"/>
      <c r="E10" s="68"/>
      <c r="F10" s="68"/>
      <c r="G10" s="68"/>
      <c r="H10" s="42"/>
      <c r="I10" s="42"/>
      <c r="J10" s="42"/>
      <c r="K10" s="43">
        <f>K9-K5</f>
        <v>1444150</v>
      </c>
    </row>
  </sheetData>
  <mergeCells count="7">
    <mergeCell ref="B9:G9"/>
    <mergeCell ref="B10:G10"/>
    <mergeCell ref="A1:K1"/>
    <mergeCell ref="A6:G6"/>
    <mergeCell ref="A7:G7"/>
    <mergeCell ref="A8:G8"/>
    <mergeCell ref="A4:A5"/>
  </mergeCells>
  <conditionalFormatting sqref="K8 K10">
    <cfRule type="cellIs" dxfId="2" priority="7" operator="greaterThan">
      <formula>0</formula>
    </cfRule>
  </conditionalFormatting>
  <dataValidations count="2">
    <dataValidation type="list" allowBlank="1" showInputMessage="1" showErrorMessage="1" sqref="F4:F5">
      <formula1>#REF!</formula1>
    </dataValidation>
    <dataValidation type="list" allowBlank="1" showInputMessage="1" showErrorMessage="1" sqref="E4:E5">
      <formula1>#REF!</formula1>
    </dataValidation>
  </dataValidations>
  <pageMargins left="0.25" right="0.25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80" zoomScaleNormal="80" workbookViewId="0">
      <selection activeCell="D25" sqref="D25"/>
    </sheetView>
  </sheetViews>
  <sheetFormatPr defaultColWidth="9.109375" defaultRowHeight="15.6" x14ac:dyDescent="0.3"/>
  <cols>
    <col min="1" max="1" width="27.33203125" style="1" customWidth="1"/>
    <col min="2" max="2" width="12.5546875" style="1" customWidth="1"/>
    <col min="3" max="3" width="9.109375" style="1"/>
    <col min="4" max="4" width="17.109375" style="1" customWidth="1"/>
    <col min="5" max="5" width="40.6640625" style="1" customWidth="1"/>
    <col min="6" max="6" width="21.5546875" style="1" customWidth="1"/>
    <col min="7" max="7" width="15.88671875" style="23" customWidth="1"/>
    <col min="8" max="8" width="14.6640625" style="23" customWidth="1"/>
    <col min="9" max="9" width="15.44140625" style="23" customWidth="1"/>
    <col min="10" max="10" width="26.109375" style="5" customWidth="1"/>
    <col min="11" max="16384" width="9.109375" style="1"/>
  </cols>
  <sheetData>
    <row r="1" spans="1:12" ht="57.6" customHeight="1" x14ac:dyDescent="0.3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ht="31.8" customHeight="1" x14ac:dyDescent="0.3">
      <c r="A2" s="38" t="s">
        <v>88</v>
      </c>
      <c r="B2" s="20"/>
      <c r="C2" s="20"/>
      <c r="D2" s="20"/>
      <c r="E2" s="20"/>
      <c r="F2" s="20"/>
      <c r="G2" s="24"/>
      <c r="H2" s="24"/>
      <c r="I2" s="24"/>
      <c r="J2" s="24"/>
    </row>
    <row r="3" spans="1:12" ht="31.2" x14ac:dyDescent="0.3">
      <c r="A3" s="2" t="s">
        <v>89</v>
      </c>
      <c r="B3" s="32" t="s">
        <v>0</v>
      </c>
      <c r="C3" s="32" t="s">
        <v>1</v>
      </c>
      <c r="D3" s="33" t="s">
        <v>2</v>
      </c>
      <c r="E3" s="32" t="s">
        <v>3</v>
      </c>
      <c r="F3" s="33" t="s">
        <v>4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2" ht="31.2" x14ac:dyDescent="0.3">
      <c r="A4" s="74" t="s">
        <v>81</v>
      </c>
      <c r="B4" s="21">
        <v>4</v>
      </c>
      <c r="C4" s="21">
        <v>1</v>
      </c>
      <c r="D4" s="15" t="s">
        <v>51</v>
      </c>
      <c r="E4" s="16" t="s">
        <v>52</v>
      </c>
      <c r="F4" s="15" t="s">
        <v>53</v>
      </c>
      <c r="G4" s="25">
        <v>188893.64</v>
      </c>
      <c r="H4" s="49">
        <v>188451.51</v>
      </c>
      <c r="I4" s="49">
        <v>179028.93</v>
      </c>
      <c r="J4" s="54">
        <f t="shared" ref="J4" si="0">H4*0.85</f>
        <v>160183.78349999999</v>
      </c>
      <c r="L4" s="23"/>
    </row>
    <row r="5" spans="1:12" ht="31.2" x14ac:dyDescent="0.3">
      <c r="A5" s="74"/>
      <c r="B5" s="21">
        <v>4</v>
      </c>
      <c r="C5" s="21">
        <v>2</v>
      </c>
      <c r="D5" s="15" t="s">
        <v>66</v>
      </c>
      <c r="E5" s="16" t="s">
        <v>67</v>
      </c>
      <c r="F5" s="15" t="s">
        <v>68</v>
      </c>
      <c r="G5" s="25">
        <v>188803.32</v>
      </c>
      <c r="H5" s="39">
        <v>188359.39</v>
      </c>
      <c r="I5" s="39">
        <v>178941.42</v>
      </c>
      <c r="J5" s="54">
        <f>H5*0.85</f>
        <v>160105.48149999999</v>
      </c>
      <c r="L5" s="23"/>
    </row>
    <row r="6" spans="1:12" x14ac:dyDescent="0.3">
      <c r="A6" s="64" t="s">
        <v>10</v>
      </c>
      <c r="B6" s="64"/>
      <c r="C6" s="64"/>
      <c r="D6" s="64"/>
      <c r="E6" s="64"/>
      <c r="F6" s="64"/>
      <c r="G6" s="55">
        <f ca="1">SUM(G4:G12)</f>
        <v>566394.47</v>
      </c>
      <c r="H6" s="39">
        <f>SUM(H4:H5)</f>
        <v>376810.9</v>
      </c>
      <c r="I6" s="39">
        <f>SUM(I4:I5)</f>
        <v>357970.35</v>
      </c>
      <c r="J6" s="39">
        <f>SUM(J4:J5)</f>
        <v>320289.26500000001</v>
      </c>
      <c r="L6" s="23"/>
    </row>
    <row r="7" spans="1:12" ht="15.75" customHeight="1" x14ac:dyDescent="0.3">
      <c r="A7" s="72" t="s">
        <v>11</v>
      </c>
      <c r="B7" s="72"/>
      <c r="C7" s="72"/>
      <c r="D7" s="72"/>
      <c r="E7" s="72"/>
      <c r="F7" s="72"/>
      <c r="G7" s="29"/>
      <c r="H7" s="29"/>
      <c r="I7" s="29"/>
      <c r="J7" s="28">
        <v>840600.9985000001</v>
      </c>
    </row>
    <row r="8" spans="1:12" x14ac:dyDescent="0.3">
      <c r="A8" s="73" t="s">
        <v>78</v>
      </c>
      <c r="B8" s="73"/>
      <c r="C8" s="73"/>
      <c r="D8" s="73"/>
      <c r="E8" s="73"/>
      <c r="F8" s="73"/>
      <c r="G8" s="40"/>
      <c r="H8" s="40"/>
      <c r="I8" s="40"/>
      <c r="J8" s="40">
        <f>J7-J6</f>
        <v>520311.73350000009</v>
      </c>
    </row>
    <row r="9" spans="1:12" s="7" customFormat="1" x14ac:dyDescent="0.3">
      <c r="A9" s="10"/>
      <c r="B9" s="10"/>
      <c r="C9" s="10"/>
      <c r="D9" s="10"/>
      <c r="E9" s="10"/>
      <c r="F9" s="10"/>
      <c r="G9" s="50"/>
      <c r="H9" s="50"/>
      <c r="I9" s="50"/>
      <c r="J9" s="50"/>
    </row>
    <row r="10" spans="1:12" s="7" customFormat="1" ht="31.8" customHeight="1" x14ac:dyDescent="0.3">
      <c r="A10" s="44" t="s">
        <v>90</v>
      </c>
      <c r="B10" s="10"/>
      <c r="C10" s="10"/>
      <c r="D10" s="10"/>
      <c r="E10" s="10"/>
      <c r="F10" s="10"/>
      <c r="G10" s="50"/>
      <c r="H10" s="50"/>
      <c r="I10" s="50"/>
      <c r="J10" s="50"/>
    </row>
    <row r="11" spans="1:12" ht="27" customHeight="1" x14ac:dyDescent="0.3">
      <c r="A11" s="2" t="s">
        <v>30</v>
      </c>
      <c r="B11" s="45" t="s">
        <v>0</v>
      </c>
      <c r="C11" s="45" t="s">
        <v>1</v>
      </c>
      <c r="D11" s="46" t="s">
        <v>2</v>
      </c>
      <c r="E11" s="45" t="s">
        <v>3</v>
      </c>
      <c r="F11" s="46" t="s">
        <v>4</v>
      </c>
      <c r="G11" s="51" t="s">
        <v>6</v>
      </c>
      <c r="H11" s="51" t="s">
        <v>13</v>
      </c>
      <c r="I11" s="51" t="s">
        <v>14</v>
      </c>
      <c r="J11" s="45" t="s">
        <v>18</v>
      </c>
    </row>
    <row r="12" spans="1:12" ht="31.2" x14ac:dyDescent="0.3">
      <c r="A12" s="22" t="s">
        <v>12</v>
      </c>
      <c r="B12" s="21">
        <v>4</v>
      </c>
      <c r="C12" s="21">
        <v>1</v>
      </c>
      <c r="D12" s="56" t="s">
        <v>48</v>
      </c>
      <c r="E12" s="57" t="s">
        <v>49</v>
      </c>
      <c r="F12" s="56" t="s">
        <v>50</v>
      </c>
      <c r="G12" s="25">
        <v>188697.51</v>
      </c>
      <c r="H12" s="39">
        <f>G12*0.95</f>
        <v>179262.63450000001</v>
      </c>
      <c r="I12" s="52">
        <f>G12*0.85</f>
        <v>160392.8835</v>
      </c>
      <c r="J12" s="1" t="s">
        <v>87</v>
      </c>
    </row>
    <row r="13" spans="1:12" x14ac:dyDescent="0.3">
      <c r="A13" s="64" t="s">
        <v>10</v>
      </c>
      <c r="B13" s="64"/>
      <c r="C13" s="64"/>
      <c r="D13" s="64"/>
      <c r="E13" s="64"/>
      <c r="F13" s="64"/>
      <c r="G13" s="39"/>
      <c r="H13" s="39">
        <f>SUM(H12:H12)</f>
        <v>179262.63450000001</v>
      </c>
      <c r="I13" s="39">
        <f>SUM(I12:I12)</f>
        <v>160392.8835</v>
      </c>
      <c r="J13" s="21"/>
    </row>
    <row r="14" spans="1:12" s="7" customFormat="1" x14ac:dyDescent="0.3">
      <c r="A14" s="10"/>
      <c r="B14" s="10"/>
      <c r="C14" s="10"/>
      <c r="D14" s="10"/>
      <c r="E14" s="10"/>
      <c r="F14" s="10"/>
      <c r="G14" s="50"/>
      <c r="H14" s="50"/>
      <c r="I14" s="50"/>
      <c r="J14" s="9"/>
    </row>
    <row r="15" spans="1:12" ht="18" x14ac:dyDescent="0.3">
      <c r="A15" s="47" t="s">
        <v>91</v>
      </c>
      <c r="J15" s="1"/>
    </row>
    <row r="16" spans="1:12" ht="32.4" customHeight="1" x14ac:dyDescent="0.3">
      <c r="A16" s="2" t="s">
        <v>30</v>
      </c>
      <c r="B16" s="35" t="s">
        <v>0</v>
      </c>
      <c r="C16" s="35" t="s">
        <v>1</v>
      </c>
      <c r="D16" s="36" t="s">
        <v>2</v>
      </c>
      <c r="E16" s="35" t="s">
        <v>3</v>
      </c>
      <c r="F16" s="36" t="s">
        <v>4</v>
      </c>
      <c r="G16" s="37" t="s">
        <v>6</v>
      </c>
      <c r="H16" s="37" t="s">
        <v>13</v>
      </c>
      <c r="I16" s="37" t="s">
        <v>14</v>
      </c>
      <c r="J16" s="35" t="s">
        <v>76</v>
      </c>
    </row>
    <row r="17" spans="1:10" ht="31.2" x14ac:dyDescent="0.3">
      <c r="A17" s="70" t="s">
        <v>75</v>
      </c>
      <c r="B17" s="21">
        <v>4</v>
      </c>
      <c r="C17" s="21">
        <v>1</v>
      </c>
      <c r="D17" s="15" t="s">
        <v>35</v>
      </c>
      <c r="E17" s="16" t="s">
        <v>36</v>
      </c>
      <c r="F17" s="15" t="s">
        <v>24</v>
      </c>
      <c r="G17" s="53">
        <v>570051.61</v>
      </c>
      <c r="H17" s="53">
        <f>ROUND(G17*0.95,2)</f>
        <v>541549.03</v>
      </c>
      <c r="I17" s="39">
        <f>ROUND(G17*0.85,2)</f>
        <v>484543.87</v>
      </c>
      <c r="J17" s="21" t="s">
        <v>77</v>
      </c>
    </row>
    <row r="18" spans="1:10" ht="31.2" x14ac:dyDescent="0.3">
      <c r="A18" s="74"/>
      <c r="B18" s="21"/>
      <c r="C18" s="21">
        <v>2</v>
      </c>
      <c r="D18" s="15" t="s">
        <v>46</v>
      </c>
      <c r="E18" s="16" t="s">
        <v>47</v>
      </c>
      <c r="F18" s="15" t="s">
        <v>23</v>
      </c>
      <c r="G18" s="53">
        <v>181510.55</v>
      </c>
      <c r="H18" s="53">
        <f>G18*0.95</f>
        <v>172435.02249999999</v>
      </c>
      <c r="I18" s="39">
        <f>G18*0.85</f>
        <v>154283.9675</v>
      </c>
      <c r="J18" s="21" t="s">
        <v>79</v>
      </c>
    </row>
    <row r="19" spans="1:10" ht="31.2" x14ac:dyDescent="0.3">
      <c r="A19" s="74"/>
      <c r="B19" s="21">
        <v>4</v>
      </c>
      <c r="C19" s="21">
        <v>3</v>
      </c>
      <c r="D19" s="15" t="s">
        <v>37</v>
      </c>
      <c r="E19" s="16" t="s">
        <v>38</v>
      </c>
      <c r="F19" s="15" t="s">
        <v>24</v>
      </c>
      <c r="G19" s="53">
        <v>354797.36</v>
      </c>
      <c r="H19" s="53">
        <f>ROUND(G19*0.95,2)</f>
        <v>337057.49</v>
      </c>
      <c r="I19" s="39">
        <f>ROUND(G19*0.85,2)</f>
        <v>301577.76</v>
      </c>
      <c r="J19" s="21" t="s">
        <v>77</v>
      </c>
    </row>
    <row r="20" spans="1:10" ht="46.8" x14ac:dyDescent="0.3">
      <c r="A20" s="74"/>
      <c r="B20" s="21">
        <v>4</v>
      </c>
      <c r="C20" s="21">
        <v>4</v>
      </c>
      <c r="D20" s="15" t="s">
        <v>39</v>
      </c>
      <c r="E20" s="16" t="s">
        <v>40</v>
      </c>
      <c r="F20" s="15" t="s">
        <v>24</v>
      </c>
      <c r="G20" s="53">
        <v>756179.64</v>
      </c>
      <c r="H20" s="53">
        <f>ROUND(G20*0.95,2)</f>
        <v>718370.66</v>
      </c>
      <c r="I20" s="39">
        <f>ROUND(G20*0.85,2)</f>
        <v>642752.68999999994</v>
      </c>
      <c r="J20" s="21" t="s">
        <v>77</v>
      </c>
    </row>
    <row r="21" spans="1:10" ht="46.8" x14ac:dyDescent="0.3">
      <c r="A21" s="74"/>
      <c r="B21" s="21">
        <v>4</v>
      </c>
      <c r="C21" s="21">
        <v>5</v>
      </c>
      <c r="D21" s="15" t="s">
        <v>57</v>
      </c>
      <c r="E21" s="16" t="s">
        <v>58</v>
      </c>
      <c r="F21" s="15" t="s">
        <v>59</v>
      </c>
      <c r="G21" s="53">
        <v>190400</v>
      </c>
      <c r="H21" s="53">
        <f>ROUND(G21*0.95,2)</f>
        <v>180880</v>
      </c>
      <c r="I21" s="39">
        <f>ROUND(G21*0.85,2)</f>
        <v>161840</v>
      </c>
      <c r="J21" s="21" t="s">
        <v>79</v>
      </c>
    </row>
    <row r="22" spans="1:10" ht="46.8" x14ac:dyDescent="0.3">
      <c r="A22" s="71"/>
      <c r="B22" s="21">
        <v>4</v>
      </c>
      <c r="C22" s="21">
        <v>6</v>
      </c>
      <c r="D22" s="15" t="s">
        <v>60</v>
      </c>
      <c r="E22" s="16" t="s">
        <v>61</v>
      </c>
      <c r="F22" s="15" t="s">
        <v>62</v>
      </c>
      <c r="G22" s="53">
        <v>190400</v>
      </c>
      <c r="H22" s="53">
        <f>ROUND(G22*0.95,2)</f>
        <v>180880</v>
      </c>
      <c r="I22" s="39">
        <f>ROUND(G22*0.85,2)</f>
        <v>161840</v>
      </c>
      <c r="J22" s="21" t="s">
        <v>79</v>
      </c>
    </row>
    <row r="23" spans="1:10" ht="35.25" customHeight="1" x14ac:dyDescent="0.3">
      <c r="A23" s="64" t="s">
        <v>10</v>
      </c>
      <c r="B23" s="64"/>
      <c r="C23" s="64"/>
      <c r="D23" s="64"/>
      <c r="E23" s="64"/>
      <c r="F23" s="64"/>
      <c r="G23" s="27">
        <f>SUM(G17:G22)</f>
        <v>2243339.16</v>
      </c>
      <c r="H23" s="27">
        <f>SUM(H17:H22)</f>
        <v>2131172.2025000001</v>
      </c>
      <c r="I23" s="27">
        <f>SUM(I17:I22)</f>
        <v>1906838.2875000001</v>
      </c>
      <c r="J23" s="21"/>
    </row>
    <row r="24" spans="1:10" x14ac:dyDescent="0.3">
      <c r="J24" s="1"/>
    </row>
  </sheetData>
  <mergeCells count="8">
    <mergeCell ref="A1:J1"/>
    <mergeCell ref="A6:F6"/>
    <mergeCell ref="A7:F7"/>
    <mergeCell ref="A8:F8"/>
    <mergeCell ref="A23:F23"/>
    <mergeCell ref="A4:A5"/>
    <mergeCell ref="A17:A22"/>
    <mergeCell ref="A13:F13"/>
  </mergeCells>
  <conditionalFormatting sqref="J7">
    <cfRule type="cellIs" dxfId="1" priority="6" operator="greaterThan">
      <formula>0</formula>
    </cfRule>
  </conditionalFormatting>
  <dataValidations disablePrompts="1" count="2">
    <dataValidation type="list" allowBlank="1" showInputMessage="1" showErrorMessage="1" sqref="F17:F22 F12 F4:F5">
      <formula1>#REF!</formula1>
    </dataValidation>
    <dataValidation type="list" allowBlank="1" showInputMessage="1" showErrorMessage="1" sqref="E17:E22 E12 E4:E5">
      <formula1>#REF!</formula1>
    </dataValidation>
  </dataValidations>
  <pageMargins left="0.25" right="0.25" top="0.75" bottom="0.75" header="0.3" footer="0.3"/>
  <pageSetup paperSize="9" scale="42" fitToHeight="0" orientation="landscape" r:id="rId1"/>
  <ignoredErrors>
    <ignoredError sqref="H18:I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="80" zoomScaleNormal="80" workbookViewId="0">
      <selection activeCell="H18" sqref="H18"/>
    </sheetView>
  </sheetViews>
  <sheetFormatPr defaultColWidth="9.109375" defaultRowHeight="15.6" x14ac:dyDescent="0.3"/>
  <cols>
    <col min="1" max="1" width="23.5546875" style="1" bestFit="1" customWidth="1"/>
    <col min="2" max="2" width="12.5546875" style="1" customWidth="1"/>
    <col min="3" max="3" width="9.109375" style="1"/>
    <col min="4" max="4" width="20.88671875" style="1" customWidth="1"/>
    <col min="5" max="5" width="40.6640625" style="1" customWidth="1"/>
    <col min="6" max="6" width="21.5546875" style="1" customWidth="1"/>
    <col min="7" max="7" width="15.88671875" style="23" customWidth="1"/>
    <col min="8" max="8" width="14.6640625" style="23" customWidth="1"/>
    <col min="9" max="9" width="15.44140625" style="23" customWidth="1"/>
    <col min="10" max="10" width="21.109375" style="23" customWidth="1"/>
    <col min="11" max="11" width="9.109375" style="1"/>
    <col min="12" max="12" width="12.77734375" style="1" bestFit="1" customWidth="1"/>
    <col min="13" max="16384" width="9.109375" style="1"/>
  </cols>
  <sheetData>
    <row r="1" spans="1:12" ht="57.6" customHeight="1" x14ac:dyDescent="0.3">
      <c r="A1" s="75" t="s">
        <v>73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ht="27.6" customHeight="1" x14ac:dyDescent="0.3">
      <c r="A2" s="38" t="s">
        <v>88</v>
      </c>
    </row>
    <row r="3" spans="1:12" ht="31.2" x14ac:dyDescent="0.3">
      <c r="A3" s="2" t="s">
        <v>20</v>
      </c>
      <c r="B3" s="32" t="s">
        <v>0</v>
      </c>
      <c r="C3" s="32" t="s">
        <v>1</v>
      </c>
      <c r="D3" s="33" t="s">
        <v>2</v>
      </c>
      <c r="E3" s="32" t="s">
        <v>3</v>
      </c>
      <c r="F3" s="33" t="s">
        <v>4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2" ht="31.2" x14ac:dyDescent="0.3">
      <c r="A4" s="18" t="s">
        <v>26</v>
      </c>
      <c r="B4" s="11">
        <v>4</v>
      </c>
      <c r="C4" s="11">
        <v>1</v>
      </c>
      <c r="D4" s="15" t="s">
        <v>41</v>
      </c>
      <c r="E4" s="16" t="s">
        <v>42</v>
      </c>
      <c r="F4" s="15" t="s">
        <v>16</v>
      </c>
      <c r="G4" s="25">
        <v>172675.20000000001</v>
      </c>
      <c r="H4" s="39">
        <v>172675.20000000001</v>
      </c>
      <c r="I4" s="39">
        <v>164041.44</v>
      </c>
      <c r="J4" s="54">
        <f>H4*0.85</f>
        <v>146773.92000000001</v>
      </c>
      <c r="L4" s="23"/>
    </row>
    <row r="5" spans="1:12" ht="22.65" customHeight="1" x14ac:dyDescent="0.3">
      <c r="A5" s="64" t="s">
        <v>10</v>
      </c>
      <c r="B5" s="64"/>
      <c r="C5" s="64"/>
      <c r="D5" s="64"/>
      <c r="E5" s="64"/>
      <c r="F5" s="64"/>
      <c r="G5" s="39">
        <f>SUM(G4:G4)</f>
        <v>172675.20000000001</v>
      </c>
      <c r="H5" s="39">
        <f>SUM(H4:H4)</f>
        <v>172675.20000000001</v>
      </c>
      <c r="I5" s="39">
        <f>SUM(I4:I4)</f>
        <v>164041.44</v>
      </c>
      <c r="J5" s="39">
        <f>SUM(J4:J4)</f>
        <v>146773.92000000001</v>
      </c>
    </row>
    <row r="6" spans="1:12" ht="22.65" customHeight="1" x14ac:dyDescent="0.3">
      <c r="A6" s="7"/>
      <c r="B6" s="7"/>
      <c r="C6" s="7"/>
      <c r="D6" s="7"/>
      <c r="E6" s="7"/>
      <c r="F6" s="7"/>
      <c r="G6" s="48"/>
      <c r="H6" s="48"/>
      <c r="I6" s="48"/>
      <c r="J6" s="48"/>
    </row>
    <row r="7" spans="1:12" ht="29.4" customHeight="1" x14ac:dyDescent="0.3">
      <c r="A7" s="44" t="s">
        <v>92</v>
      </c>
      <c r="J7" s="1"/>
    </row>
    <row r="8" spans="1:12" ht="32.4" customHeight="1" x14ac:dyDescent="0.3">
      <c r="A8" s="2" t="s">
        <v>86</v>
      </c>
      <c r="B8" s="60" t="s">
        <v>0</v>
      </c>
      <c r="C8" s="60" t="s">
        <v>1</v>
      </c>
      <c r="D8" s="61" t="s">
        <v>2</v>
      </c>
      <c r="E8" s="60" t="s">
        <v>3</v>
      </c>
      <c r="F8" s="61" t="s">
        <v>4</v>
      </c>
      <c r="G8" s="62" t="s">
        <v>6</v>
      </c>
      <c r="H8" s="62" t="s">
        <v>13</v>
      </c>
      <c r="I8" s="62" t="s">
        <v>14</v>
      </c>
      <c r="J8" s="1"/>
    </row>
    <row r="9" spans="1:12" ht="31.2" x14ac:dyDescent="0.3">
      <c r="A9" s="19" t="s">
        <v>93</v>
      </c>
      <c r="B9" s="19">
        <v>4</v>
      </c>
      <c r="C9" s="19">
        <v>1</v>
      </c>
      <c r="D9" s="19" t="s">
        <v>69</v>
      </c>
      <c r="E9" s="19" t="s">
        <v>70</v>
      </c>
      <c r="F9" s="19" t="s">
        <v>71</v>
      </c>
      <c r="G9" s="58">
        <v>153773.72</v>
      </c>
      <c r="H9" s="58">
        <f>G9*0.95</f>
        <v>146085.03399999999</v>
      </c>
      <c r="I9" s="58">
        <f>G9*0.85</f>
        <v>130707.662</v>
      </c>
      <c r="J9" s="1"/>
    </row>
    <row r="10" spans="1:12" x14ac:dyDescent="0.3">
      <c r="J10" s="1"/>
    </row>
    <row r="11" spans="1:12" x14ac:dyDescent="0.3">
      <c r="J11" s="1"/>
    </row>
    <row r="12" spans="1:12" x14ac:dyDescent="0.3">
      <c r="J12" s="1"/>
    </row>
  </sheetData>
  <mergeCells count="2">
    <mergeCell ref="A1:J1"/>
    <mergeCell ref="A5:F5"/>
  </mergeCells>
  <dataValidations count="2">
    <dataValidation type="list" allowBlank="1" showInputMessage="1" showErrorMessage="1" sqref="F4">
      <formula1>#REF!</formula1>
    </dataValidation>
    <dataValidation type="list" allowBlank="1" showInputMessage="1" showErrorMessage="1" sqref="E4">
      <formula1>#REF!</formula1>
    </dataValidation>
  </dataValidations>
  <pageMargins left="0.25" right="0.25" top="0.75" bottom="0.75" header="0.3" footer="0.3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="80" zoomScaleNormal="80" workbookViewId="0">
      <selection activeCell="O5" sqref="O5"/>
    </sheetView>
  </sheetViews>
  <sheetFormatPr defaultColWidth="9.109375" defaultRowHeight="15.6" x14ac:dyDescent="0.3"/>
  <cols>
    <col min="1" max="1" width="15.5546875" style="1" customWidth="1"/>
    <col min="2" max="2" width="12.5546875" style="1" customWidth="1"/>
    <col min="3" max="3" width="9.109375" style="1"/>
    <col min="4" max="4" width="20.88671875" style="1" customWidth="1"/>
    <col min="5" max="5" width="40.6640625" style="1" customWidth="1"/>
    <col min="6" max="6" width="21.5546875" style="1" customWidth="1"/>
    <col min="7" max="7" width="15.88671875" style="23" customWidth="1"/>
    <col min="8" max="8" width="14.6640625" style="23" customWidth="1"/>
    <col min="9" max="9" width="15.44140625" style="23" customWidth="1"/>
    <col min="10" max="10" width="21.109375" style="23" customWidth="1"/>
    <col min="11" max="16384" width="9.109375" style="1"/>
  </cols>
  <sheetData>
    <row r="1" spans="1:10" ht="57.6" customHeight="1" x14ac:dyDescent="0.3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30.6" customHeight="1" x14ac:dyDescent="0.3">
      <c r="A2" s="38" t="s">
        <v>88</v>
      </c>
      <c r="B2" s="20"/>
      <c r="C2" s="20"/>
      <c r="D2" s="20"/>
      <c r="E2" s="20"/>
      <c r="F2" s="20"/>
      <c r="G2" s="24"/>
      <c r="H2" s="24"/>
      <c r="I2" s="24"/>
      <c r="J2" s="24"/>
    </row>
    <row r="3" spans="1:10" ht="31.2" x14ac:dyDescent="0.3">
      <c r="A3" s="2" t="s">
        <v>21</v>
      </c>
      <c r="B3" s="32" t="s">
        <v>0</v>
      </c>
      <c r="C3" s="32" t="s">
        <v>1</v>
      </c>
      <c r="D3" s="33" t="s">
        <v>2</v>
      </c>
      <c r="E3" s="32" t="s">
        <v>3</v>
      </c>
      <c r="F3" s="33" t="s">
        <v>4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46.2" customHeight="1" x14ac:dyDescent="0.3">
      <c r="A4" s="22" t="s">
        <v>26</v>
      </c>
      <c r="B4" s="11">
        <v>4</v>
      </c>
      <c r="C4" s="3">
        <v>1</v>
      </c>
      <c r="D4" s="8" t="s">
        <v>43</v>
      </c>
      <c r="E4" s="11" t="s">
        <v>44</v>
      </c>
      <c r="F4" s="8" t="s">
        <v>45</v>
      </c>
      <c r="G4" s="26">
        <v>296918</v>
      </c>
      <c r="H4" s="26">
        <v>296918</v>
      </c>
      <c r="I4" s="58">
        <v>282072.09999999998</v>
      </c>
      <c r="J4" s="39">
        <f>G4*0.85</f>
        <v>252380.3</v>
      </c>
    </row>
    <row r="5" spans="1:10" x14ac:dyDescent="0.3">
      <c r="A5" s="64" t="s">
        <v>25</v>
      </c>
      <c r="B5" s="64"/>
      <c r="C5" s="64"/>
      <c r="D5" s="64"/>
      <c r="E5" s="64"/>
      <c r="F5" s="64"/>
      <c r="G5" s="39">
        <f>SUM(G4:G4)</f>
        <v>296918</v>
      </c>
      <c r="H5" s="39">
        <f>SUM(H4:H4)</f>
        <v>296918</v>
      </c>
      <c r="I5" s="39">
        <f>SUM(I4:I4)</f>
        <v>282072.09999999998</v>
      </c>
      <c r="J5" s="39">
        <f>SUM(J4:J4)</f>
        <v>252380.3</v>
      </c>
    </row>
    <row r="6" spans="1:10" ht="14.25" customHeight="1" x14ac:dyDescent="0.3">
      <c r="A6" s="72" t="s">
        <v>11</v>
      </c>
      <c r="B6" s="72"/>
      <c r="C6" s="72"/>
      <c r="D6" s="72"/>
      <c r="E6" s="72"/>
      <c r="F6" s="72"/>
      <c r="G6" s="59"/>
      <c r="H6" s="41"/>
      <c r="I6" s="41"/>
      <c r="J6" s="29">
        <v>292226.21000000002</v>
      </c>
    </row>
    <row r="7" spans="1:10" ht="15.75" customHeight="1" x14ac:dyDescent="0.3">
      <c r="A7" s="72" t="s">
        <v>72</v>
      </c>
      <c r="B7" s="72"/>
      <c r="C7" s="72"/>
      <c r="D7" s="72"/>
      <c r="E7" s="72"/>
      <c r="F7" s="72"/>
      <c r="G7" s="41"/>
      <c r="H7" s="41"/>
      <c r="I7" s="41"/>
      <c r="J7" s="28">
        <f>J6-J5</f>
        <v>39845.910000000033</v>
      </c>
    </row>
  </sheetData>
  <mergeCells count="4">
    <mergeCell ref="A1:J1"/>
    <mergeCell ref="A5:F5"/>
    <mergeCell ref="A6:F6"/>
    <mergeCell ref="A7:F7"/>
  </mergeCells>
  <conditionalFormatting sqref="J7">
    <cfRule type="cellIs" dxfId="0" priority="2" operator="greaterThan">
      <formula>0</formula>
    </cfRule>
  </conditionalFormatting>
  <dataValidations count="2">
    <dataValidation type="list" allowBlank="1" showInputMessage="1" showErrorMessage="1" sqref="F4">
      <formula1>#REF!</formula1>
    </dataValidation>
    <dataValidation type="list" allowBlank="1" showInputMessage="1" showErrorMessage="1" sqref="E4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UMR TT</vt:lpstr>
      <vt:lpstr>UMR TN</vt:lpstr>
      <vt:lpstr>UMR BB</vt:lpstr>
      <vt:lpstr>UMR PO</vt:lpstr>
      <vt:lpstr>RIUS BB</vt:lpstr>
      <vt:lpstr>RIUS 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Lancošová Juliana</cp:lastModifiedBy>
  <cp:lastPrinted>2018-08-15T05:03:46Z</cp:lastPrinted>
  <dcterms:created xsi:type="dcterms:W3CDTF">2018-01-17T08:09:02Z</dcterms:created>
  <dcterms:modified xsi:type="dcterms:W3CDTF">2018-09-12T12:06:35Z</dcterms:modified>
</cp:coreProperties>
</file>