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910_OKSIPRRaCLLD\Tlačové správy\Prvky zelenej infraštruktúry\3. kolo - 16.5.2018\"/>
    </mc:Choice>
  </mc:AlternateContent>
  <bookViews>
    <workbookView xWindow="690" yWindow="390" windowWidth="26460" windowHeight="10410" tabRatio="737" activeTab="6"/>
  </bookViews>
  <sheets>
    <sheet name="Celkovo" sheetId="2" r:id="rId1"/>
    <sheet name="UMR NR" sheetId="20" r:id="rId2"/>
    <sheet name="UMR TT" sheetId="15" r:id="rId3"/>
    <sheet name="UMR TN" sheetId="21" r:id="rId4"/>
    <sheet name="UMR ZA" sheetId="19" r:id="rId5"/>
    <sheet name="UMR BB" sheetId="12" r:id="rId6"/>
    <sheet name="UMR PO" sheetId="11" r:id="rId7"/>
    <sheet name="UMR KE" sheetId="10" r:id="rId8"/>
    <sheet name="RIUS BB" sheetId="1" r:id="rId9"/>
    <sheet name="RIUS PO" sheetId="4" r:id="rId10"/>
  </sheets>
  <definedNames>
    <definedName name="_xlnm._FilterDatabase" localSheetId="0" hidden="1">Celkovo!$A$3:$S$3</definedName>
    <definedName name="_xlnm._FilterDatabase" localSheetId="9" hidden="1">'RIUS PO'!$A$3:$J$3</definedName>
    <definedName name="_xlnm._FilterDatabase" localSheetId="5" hidden="1">'UMR BB'!$A$3:$J$3</definedName>
    <definedName name="_xlnm._FilterDatabase" localSheetId="7" hidden="1">'UMR KE'!$A$3:$J$3</definedName>
    <definedName name="_xlnm._FilterDatabase" localSheetId="1" hidden="1">'UMR NR'!$A$3:$J$3</definedName>
    <definedName name="_xlnm._FilterDatabase" localSheetId="6" hidden="1">'UMR PO'!$A$3:$J$5</definedName>
    <definedName name="_xlnm._FilterDatabase" localSheetId="3" hidden="1">'UMR TN'!$A$3:$J$3</definedName>
    <definedName name="_xlnm._FilterDatabase" localSheetId="2" hidden="1">'UMR TT'!$A$3:$J$6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1" l="1"/>
  <c r="H11" i="11" s="1"/>
  <c r="G11" i="11"/>
  <c r="K29" i="2" l="1"/>
  <c r="I27" i="2"/>
  <c r="G27" i="2"/>
  <c r="I26" i="2"/>
  <c r="J26" i="2"/>
  <c r="G26" i="2"/>
  <c r="G25" i="2"/>
  <c r="G29" i="2" l="1"/>
  <c r="J18" i="2"/>
  <c r="J17" i="2"/>
  <c r="J14" i="2"/>
  <c r="J12" i="2"/>
  <c r="J19" i="2" l="1"/>
  <c r="J4" i="19"/>
  <c r="J20" i="2" l="1"/>
  <c r="J9" i="2"/>
  <c r="J4" i="2"/>
  <c r="J16" i="2"/>
  <c r="J15" i="2"/>
  <c r="I5" i="20" l="1"/>
  <c r="I4" i="20"/>
  <c r="J4" i="20" l="1"/>
  <c r="J5" i="20"/>
  <c r="J5" i="21" l="1"/>
  <c r="I5" i="21"/>
  <c r="J4" i="21"/>
  <c r="I4" i="21"/>
  <c r="J5" i="10" l="1"/>
  <c r="H6" i="21" l="1"/>
  <c r="I6" i="21"/>
  <c r="J6" i="21"/>
  <c r="G6" i="21"/>
  <c r="H6" i="20"/>
  <c r="I6" i="20"/>
  <c r="J6" i="20"/>
  <c r="G6" i="20"/>
  <c r="I13" i="10" l="1"/>
  <c r="I14" i="10" s="1"/>
  <c r="H14" i="10"/>
  <c r="G14" i="10"/>
  <c r="J5" i="19"/>
  <c r="I5" i="19"/>
  <c r="H5" i="19"/>
  <c r="G5" i="19"/>
  <c r="I7" i="10" l="1"/>
  <c r="H7" i="10"/>
  <c r="G7" i="10"/>
  <c r="J4" i="10"/>
  <c r="J6" i="10" l="1"/>
  <c r="J4" i="15"/>
  <c r="J5" i="15"/>
  <c r="J7" i="10" l="1"/>
  <c r="J4" i="11"/>
  <c r="J8" i="2"/>
  <c r="J6" i="2"/>
  <c r="J27" i="2" s="1"/>
  <c r="J11" i="2"/>
  <c r="J4" i="4"/>
  <c r="I5" i="1" l="1"/>
  <c r="H5" i="1"/>
  <c r="H15" i="2"/>
  <c r="H16" i="2"/>
  <c r="H17" i="2"/>
  <c r="H18" i="2"/>
  <c r="H19" i="2"/>
  <c r="H20" i="2"/>
  <c r="H14" i="2"/>
  <c r="H13" i="2"/>
  <c r="H12" i="2"/>
  <c r="H11" i="2"/>
  <c r="H10" i="2" l="1"/>
  <c r="H9" i="2"/>
  <c r="H8" i="2"/>
  <c r="H6" i="2"/>
  <c r="H27" i="2" s="1"/>
  <c r="H4" i="2"/>
  <c r="I25" i="2"/>
  <c r="I29" i="2" s="1"/>
  <c r="H7" i="2"/>
  <c r="H5" i="2"/>
  <c r="H4" i="12"/>
  <c r="I4" i="12" s="1"/>
  <c r="I9" i="12"/>
  <c r="I10" i="12" s="1"/>
  <c r="H10" i="12"/>
  <c r="G10" i="12"/>
  <c r="H26" i="2" l="1"/>
  <c r="H25" i="2"/>
  <c r="H29" i="2" s="1"/>
  <c r="J7" i="2"/>
  <c r="I21" i="2"/>
  <c r="J4" i="12"/>
  <c r="J21" i="2" l="1"/>
  <c r="J25" i="2"/>
  <c r="J29" i="2" s="1"/>
  <c r="I6" i="15" l="1"/>
  <c r="H6" i="15"/>
  <c r="G6" i="15"/>
  <c r="I5" i="11" l="1"/>
  <c r="H5" i="11"/>
  <c r="G5" i="11"/>
  <c r="J6" i="15" l="1"/>
  <c r="J5" i="11" l="1"/>
  <c r="I6" i="1"/>
  <c r="H6" i="1"/>
  <c r="G6" i="1"/>
  <c r="H21" i="2" l="1"/>
  <c r="G21" i="2"/>
  <c r="J5" i="12" l="1"/>
  <c r="I5" i="12"/>
  <c r="H5" i="12"/>
  <c r="G5" i="12"/>
</calcChain>
</file>

<file path=xl/sharedStrings.xml><?xml version="1.0" encoding="utf-8"?>
<sst xmlns="http://schemas.openxmlformats.org/spreadsheetml/2006/main" count="323" uniqueCount="102">
  <si>
    <t xml:space="preserve">Kolo </t>
  </si>
  <si>
    <t>P.č.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</si>
  <si>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</si>
  <si>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</si>
  <si>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</si>
  <si>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</si>
  <si>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</si>
  <si>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</si>
  <si>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</si>
  <si>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>schválené</t>
  </si>
  <si>
    <t xml:space="preserve">Spolu </t>
  </si>
  <si>
    <t>neschválené</t>
  </si>
  <si>
    <t>žiadané NFP</t>
  </si>
  <si>
    <t>žiadané ERDF</t>
  </si>
  <si>
    <t>Mesto Nitra</t>
  </si>
  <si>
    <t>Mesto Trenčín</t>
  </si>
  <si>
    <t>Obec Slovenská Ľupča</t>
  </si>
  <si>
    <t>Mesto Košice</t>
  </si>
  <si>
    <t>Zelená infraštruktúra v obci Bohdanovce nad Trnavou</t>
  </si>
  <si>
    <t>Obec Bohdanovce nad Trnavou</t>
  </si>
  <si>
    <t>Zelená infraštruktúra v obci Suchá nad Parnou</t>
  </si>
  <si>
    <t>Obec Suchá nad Parnou</t>
  </si>
  <si>
    <t xml:space="preserve">neschválené </t>
  </si>
  <si>
    <t xml:space="preserve">schválené </t>
  </si>
  <si>
    <t>RIUS BB</t>
  </si>
  <si>
    <t>NFP302040N656</t>
  </si>
  <si>
    <t>Budovanie prvkov zelenej infračtruktúry v obci Geča</t>
  </si>
  <si>
    <t>Obec Geča</t>
  </si>
  <si>
    <t>NFP302040N676</t>
  </si>
  <si>
    <t>Zelená infraštruktúra v súvislosti s projektom - VÝSTAVBA MATERSKEJ ŠKOLY v Selciach</t>
  </si>
  <si>
    <t>Obec Selce</t>
  </si>
  <si>
    <t>NFP302040N646</t>
  </si>
  <si>
    <t>Zlepšenie zelenej infraštruktúry parku v obci Župčany</t>
  </si>
  <si>
    <t>Obec Župčany</t>
  </si>
  <si>
    <t>NFP302040N654</t>
  </si>
  <si>
    <t>Budovanie prvkov zelenej infraštruktúry v obci Slovenská Ľupča – ulica Zanožiarňou</t>
  </si>
  <si>
    <t>NFP302040N611</t>
  </si>
  <si>
    <t>Revitalizácia vnútrobloku ulíc Hviezdoslavova- Štefánikova v Prešove</t>
  </si>
  <si>
    <t>Mesto Prešov</t>
  </si>
  <si>
    <t>NFP302040N650</t>
  </si>
  <si>
    <t>Budovanie prvkov zelenej infraštruktúry v obci Vyšná Hutka</t>
  </si>
  <si>
    <t>Obec Vyšná Hutka</t>
  </si>
  <si>
    <t>NFP302040N663</t>
  </si>
  <si>
    <t>REVITALIZÁCIA VEREJNÉHO VNÚTROBLOKOVÉHO PRIESTORU SÍDLISKA ČERVENÁ ARMÁDA V LUČENCI</t>
  </si>
  <si>
    <t>Mesto Lučenec</t>
  </si>
  <si>
    <t>NFP302040N652</t>
  </si>
  <si>
    <t>Regenerácia vnútroblokov na Komenského ulici v Sabinove</t>
  </si>
  <si>
    <t>Mesto SABINOV</t>
  </si>
  <si>
    <t>NFP302040N339</t>
  </si>
  <si>
    <t>Zlepšenie environmentálnych aspektov v meste Trenčín - vybudovanie prvkov zelenej infraštruktúry pri regenerácii vnútrobloku Východná ulica</t>
  </si>
  <si>
    <t>NFP302040N552</t>
  </si>
  <si>
    <t>Revitalizácia Mlynského náhona v Košiciach</t>
  </si>
  <si>
    <t>NFP302040N338</t>
  </si>
  <si>
    <t>Zlepšenie environmentálnych aspektov v meste Trenčín - vybudovanie prvkov zelenej infraštruktúry pri regenerácii vnútrobloku J. Halašu</t>
  </si>
  <si>
    <t>NFP302040N570</t>
  </si>
  <si>
    <t>NFP302040N567</t>
  </si>
  <si>
    <t>NFP302040N382</t>
  </si>
  <si>
    <t>Stratégia adaptačných opatrení na zmenu klímy pre mesto Nitra</t>
  </si>
  <si>
    <t>NFP302040N319</t>
  </si>
  <si>
    <t>Generálny plán zelene pre mesto Nitra</t>
  </si>
  <si>
    <t>NFP302040N223</t>
  </si>
  <si>
    <t>Zlepšenie environmentálnych aspektov Žilinskej univerzity v Žiline prostredníctvom budovania prvkov zelenej infraštruktúry</t>
  </si>
  <si>
    <t>Žilinská univerzita v Žiline</t>
  </si>
  <si>
    <t>NFP302040M987</t>
  </si>
  <si>
    <t>Regenerácia vnútrobloku sídliska Dargovských hrdinov, Košice</t>
  </si>
  <si>
    <t xml:space="preserve">P.č. </t>
  </si>
  <si>
    <t>Kód ITMS</t>
  </si>
  <si>
    <t>Územie</t>
  </si>
  <si>
    <t>Stav projektu (ŽoNFP)</t>
  </si>
  <si>
    <t xml:space="preserve">Žiadané </t>
  </si>
  <si>
    <t xml:space="preserve">Schválené </t>
  </si>
  <si>
    <t>COV</t>
  </si>
  <si>
    <t>ERDF</t>
  </si>
  <si>
    <t>spolu</t>
  </si>
  <si>
    <t>schválená</t>
  </si>
  <si>
    <t>UMR TT</t>
  </si>
  <si>
    <t>UMR NR</t>
  </si>
  <si>
    <t>UMR TN</t>
  </si>
  <si>
    <t>UMR ZA</t>
  </si>
  <si>
    <t>UMR BB</t>
  </si>
  <si>
    <t>UMR PO</t>
  </si>
  <si>
    <t>UMR KE</t>
  </si>
  <si>
    <t>RIUS PO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</si>
  <si>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(3 kolo)</t>
  </si>
  <si>
    <t>Zelená infroaštruktúra v súvislosti s projektom - VÝSTAVBA MATERSKEJ ŠKOLY v Selciach</t>
  </si>
  <si>
    <t>3. kolo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</si>
  <si>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(3. kolo)</t>
  </si>
  <si>
    <t>Žiadané ERDF</t>
  </si>
  <si>
    <t>Počet</t>
  </si>
  <si>
    <t>Schválené</t>
  </si>
  <si>
    <t>Neschválené</t>
  </si>
  <si>
    <t>Zastavené konanie</t>
  </si>
  <si>
    <t>Prebieha konanie o ŽoNFP</t>
  </si>
  <si>
    <t>SPOLU</t>
  </si>
  <si>
    <t>neschválená</t>
  </si>
  <si>
    <t>zastavené konanie</t>
  </si>
  <si>
    <t>SCHVÁLENÉ ŽoNFP</t>
  </si>
  <si>
    <t>NESCHVÁLENÉ ŽoNFP</t>
  </si>
  <si>
    <t xml:space="preserve">UMR PO </t>
  </si>
  <si>
    <t>RIÚS BB</t>
  </si>
  <si>
    <t>RIÚS PO</t>
  </si>
  <si>
    <t>ZASTAVENÉ KONANIE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</si>
</sst>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CD5B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1" fillId="7" borderId="2" xfId="0" applyNumberFormat="1" applyFont="1" applyFill="1" applyBorder="1" applyAlignment="1">
      <alignment horizontal="center" vertical="center" wrapText="1"/>
    </xf>
    <xf numFmtId="4" fontId="12" fillId="7" borderId="2" xfId="0" applyNumberFormat="1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64" fontId="11" fillId="9" borderId="2" xfId="0" applyNumberFormat="1" applyFont="1" applyFill="1" applyBorder="1" applyAlignment="1">
      <alignment horizontal="center" vertical="center" wrapText="1"/>
    </xf>
    <xf numFmtId="3" fontId="11" fillId="9" borderId="2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164" fontId="11" fillId="11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vertical="center"/>
    </xf>
    <xf numFmtId="0" fontId="0" fillId="12" borderId="2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9" fontId="0" fillId="1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2" fillId="8" borderId="2" xfId="0" applyNumberFormat="1" applyFont="1" applyFill="1" applyBorder="1" applyAlignment="1">
      <alignment horizontal="center" vertical="center" wrapText="1"/>
    </xf>
    <xf numFmtId="4" fontId="12" fillId="9" borderId="2" xfId="0" applyNumberFormat="1" applyFont="1" applyFill="1" applyBorder="1" applyAlignment="1">
      <alignment horizontal="center" vertical="center" wrapText="1"/>
    </xf>
    <xf numFmtId="4" fontId="8" fillId="10" borderId="2" xfId="0" applyNumberFormat="1" applyFont="1" applyFill="1" applyBorder="1" applyAlignment="1">
      <alignment horizontal="center" vertical="center" wrapText="1"/>
    </xf>
    <xf numFmtId="4" fontId="12" fillId="11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0" fillId="12" borderId="2" xfId="0" applyNumberFormat="1" applyFill="1" applyBorder="1" applyAlignment="1">
      <alignment vertical="center"/>
    </xf>
    <xf numFmtId="164" fontId="0" fillId="6" borderId="2" xfId="0" applyNumberFormat="1" applyFill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8" fillId="7" borderId="2" xfId="0" applyNumberFormat="1" applyFont="1" applyFill="1" applyBorder="1" applyAlignment="1">
      <alignment horizontal="center" vertical="center" wrapText="1"/>
    </xf>
    <xf numFmtId="164" fontId="12" fillId="7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vertical="center" wrapText="1"/>
    </xf>
    <xf numFmtId="0" fontId="2" fillId="12" borderId="2" xfId="0" applyFont="1" applyFill="1" applyBorder="1" applyAlignment="1">
      <alignment horizontal="center" vertical="center" wrapText="1"/>
    </xf>
    <xf numFmtId="49" fontId="2" fillId="12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1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4" fillId="5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4" fontId="2" fillId="12" borderId="0" xfId="0" applyNumberFormat="1" applyFont="1" applyFill="1" applyBorder="1" applyAlignment="1">
      <alignment horizontal="left" vertical="center" wrapText="1"/>
    </xf>
    <xf numFmtId="4" fontId="2" fillId="6" borderId="0" xfId="0" applyNumberFormat="1" applyFont="1" applyFill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6E0B4"/>
      <color rgb="FFBDD7EE"/>
      <color rgb="FFFCD5B4"/>
      <color rgb="FFE6B8B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="80" zoomScaleNormal="80" workbookViewId="0">
      <pane ySplit="3" topLeftCell="A4" activePane="bottomLeft" state="frozen"/>
      <selection pane="bottomLeft" activeCell="H26" sqref="H26"/>
    </sheetView>
  </sheetViews>
  <sheetFormatPr defaultRowHeight="15" x14ac:dyDescent="0.25"/>
  <cols>
    <col min="1" max="1" width="9.140625" style="6"/>
    <col min="2" max="2" width="16" style="6" customWidth="1"/>
    <col min="3" max="3" width="31.28515625" style="50" customWidth="1"/>
    <col min="4" max="4" width="23.42578125" style="50" customWidth="1"/>
    <col min="5" max="5" width="20.7109375" style="6" customWidth="1"/>
    <col min="6" max="6" width="20.140625" style="55" customWidth="1"/>
    <col min="7" max="7" width="25.42578125" style="53" customWidth="1"/>
    <col min="8" max="8" width="14.5703125" style="53" customWidth="1"/>
    <col min="9" max="9" width="14.140625" style="53" customWidth="1"/>
    <col min="10" max="10" width="18.7109375" style="53" customWidth="1"/>
    <col min="11" max="11" width="18.140625" style="6" customWidth="1"/>
    <col min="12" max="12" width="14.5703125" style="6" customWidth="1"/>
    <col min="13" max="13" width="14.140625" style="6" customWidth="1"/>
    <col min="14" max="14" width="18.7109375" style="6" customWidth="1"/>
    <col min="15" max="15" width="18.140625" style="6" customWidth="1"/>
    <col min="16" max="16384" width="9.140625" style="6"/>
  </cols>
  <sheetData>
    <row r="1" spans="1:11" ht="32.25" customHeight="1" x14ac:dyDescent="0.25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15" customHeight="1" x14ac:dyDescent="0.25">
      <c r="A2" s="104" t="s">
        <v>65</v>
      </c>
      <c r="B2" s="105" t="s">
        <v>66</v>
      </c>
      <c r="C2" s="105" t="s">
        <v>3</v>
      </c>
      <c r="D2" s="105" t="s">
        <v>4</v>
      </c>
      <c r="E2" s="105" t="s">
        <v>67</v>
      </c>
      <c r="F2" s="105" t="s">
        <v>68</v>
      </c>
      <c r="G2" s="106" t="s">
        <v>69</v>
      </c>
      <c r="H2" s="106"/>
      <c r="I2" s="106" t="s">
        <v>70</v>
      </c>
      <c r="J2" s="106"/>
    </row>
    <row r="3" spans="1:11" x14ac:dyDescent="0.25">
      <c r="A3" s="104"/>
      <c r="B3" s="105"/>
      <c r="C3" s="105"/>
      <c r="D3" s="105"/>
      <c r="E3" s="105"/>
      <c r="F3" s="105"/>
      <c r="G3" s="61" t="s">
        <v>71</v>
      </c>
      <c r="H3" s="61" t="s">
        <v>72</v>
      </c>
      <c r="I3" s="62" t="s">
        <v>71</v>
      </c>
      <c r="J3" s="62" t="s">
        <v>72</v>
      </c>
    </row>
    <row r="4" spans="1:11" ht="30" x14ac:dyDescent="0.25">
      <c r="A4" s="39">
        <v>1</v>
      </c>
      <c r="B4" s="40" t="s">
        <v>25</v>
      </c>
      <c r="C4" s="41" t="s">
        <v>26</v>
      </c>
      <c r="D4" s="41" t="s">
        <v>27</v>
      </c>
      <c r="E4" s="40" t="s">
        <v>81</v>
      </c>
      <c r="F4" s="39" t="s">
        <v>74</v>
      </c>
      <c r="G4" s="63">
        <v>473788.72</v>
      </c>
      <c r="H4" s="63">
        <f t="shared" ref="H4:J14" si="0">G4*0.85</f>
        <v>402720.41199999995</v>
      </c>
      <c r="I4" s="63">
        <v>473788.72</v>
      </c>
      <c r="J4" s="63">
        <f>I4*0.85</f>
        <v>402720.41199999995</v>
      </c>
    </row>
    <row r="5" spans="1:11" ht="45" x14ac:dyDescent="0.25">
      <c r="A5" s="42">
        <v>2</v>
      </c>
      <c r="B5" s="43" t="s">
        <v>28</v>
      </c>
      <c r="C5" s="44" t="s">
        <v>29</v>
      </c>
      <c r="D5" s="44" t="s">
        <v>30</v>
      </c>
      <c r="E5" s="43" t="s">
        <v>79</v>
      </c>
      <c r="F5" s="54" t="s">
        <v>94</v>
      </c>
      <c r="G5" s="65">
        <v>750442.82</v>
      </c>
      <c r="H5" s="65">
        <f t="shared" si="0"/>
        <v>637876.397</v>
      </c>
      <c r="I5" s="65">
        <v>0</v>
      </c>
      <c r="J5" s="65">
        <v>0</v>
      </c>
    </row>
    <row r="6" spans="1:11" ht="30" x14ac:dyDescent="0.25">
      <c r="A6" s="45">
        <v>3</v>
      </c>
      <c r="B6" s="46" t="s">
        <v>31</v>
      </c>
      <c r="C6" s="47" t="s">
        <v>32</v>
      </c>
      <c r="D6" s="47" t="s">
        <v>33</v>
      </c>
      <c r="E6" s="46" t="s">
        <v>80</v>
      </c>
      <c r="F6" s="45" t="s">
        <v>95</v>
      </c>
      <c r="G6" s="66">
        <v>191000</v>
      </c>
      <c r="H6" s="66">
        <f t="shared" si="0"/>
        <v>162350</v>
      </c>
      <c r="I6" s="66">
        <v>0</v>
      </c>
      <c r="J6" s="66">
        <f t="shared" ref="J6" si="1">I6*0.85</f>
        <v>0</v>
      </c>
    </row>
    <row r="7" spans="1:11" ht="45" x14ac:dyDescent="0.25">
      <c r="A7" s="39">
        <v>4</v>
      </c>
      <c r="B7" s="40" t="s">
        <v>34</v>
      </c>
      <c r="C7" s="41" t="s">
        <v>35</v>
      </c>
      <c r="D7" s="41" t="s">
        <v>16</v>
      </c>
      <c r="E7" s="40" t="s">
        <v>79</v>
      </c>
      <c r="F7" s="39" t="s">
        <v>74</v>
      </c>
      <c r="G7" s="63">
        <v>249700</v>
      </c>
      <c r="H7" s="63">
        <f t="shared" si="0"/>
        <v>212245</v>
      </c>
      <c r="I7" s="63">
        <v>249500</v>
      </c>
      <c r="J7" s="63">
        <f>I7*0.85</f>
        <v>212075</v>
      </c>
    </row>
    <row r="8" spans="1:11" ht="45" x14ac:dyDescent="0.25">
      <c r="A8" s="39">
        <v>5</v>
      </c>
      <c r="B8" s="40" t="s">
        <v>36</v>
      </c>
      <c r="C8" s="41" t="s">
        <v>37</v>
      </c>
      <c r="D8" s="41" t="s">
        <v>38</v>
      </c>
      <c r="E8" s="40" t="s">
        <v>80</v>
      </c>
      <c r="F8" s="39" t="s">
        <v>74</v>
      </c>
      <c r="G8" s="63">
        <v>208346.71</v>
      </c>
      <c r="H8" s="63">
        <f t="shared" si="0"/>
        <v>177094.70349999997</v>
      </c>
      <c r="I8" s="63">
        <v>208346.71</v>
      </c>
      <c r="J8" s="63">
        <f t="shared" ref="J8" si="2">I8*0.85</f>
        <v>177094.70349999997</v>
      </c>
    </row>
    <row r="9" spans="1:11" ht="30" x14ac:dyDescent="0.25">
      <c r="A9" s="39">
        <v>6</v>
      </c>
      <c r="B9" s="40" t="s">
        <v>39</v>
      </c>
      <c r="C9" s="41" t="s">
        <v>40</v>
      </c>
      <c r="D9" s="41" t="s">
        <v>41</v>
      </c>
      <c r="E9" s="40" t="s">
        <v>81</v>
      </c>
      <c r="F9" s="39" t="s">
        <v>74</v>
      </c>
      <c r="G9" s="63">
        <v>221610.4</v>
      </c>
      <c r="H9" s="63">
        <f t="shared" si="0"/>
        <v>188368.84</v>
      </c>
      <c r="I9" s="63">
        <v>221610.4</v>
      </c>
      <c r="J9" s="63">
        <f>I9*0.85</f>
        <v>188368.84</v>
      </c>
    </row>
    <row r="10" spans="1:11" ht="60" x14ac:dyDescent="0.25">
      <c r="A10" s="42">
        <v>7</v>
      </c>
      <c r="B10" s="43" t="s">
        <v>42</v>
      </c>
      <c r="C10" s="44" t="s">
        <v>43</v>
      </c>
      <c r="D10" s="44" t="s">
        <v>44</v>
      </c>
      <c r="E10" s="43" t="s">
        <v>24</v>
      </c>
      <c r="F10" s="38" t="s">
        <v>94</v>
      </c>
      <c r="G10" s="65">
        <v>798598.32</v>
      </c>
      <c r="H10" s="65">
        <f t="shared" si="0"/>
        <v>678808.57199999993</v>
      </c>
      <c r="I10" s="65">
        <v>0</v>
      </c>
      <c r="J10" s="65">
        <v>0</v>
      </c>
    </row>
    <row r="11" spans="1:11" ht="30" x14ac:dyDescent="0.25">
      <c r="A11" s="39">
        <v>8</v>
      </c>
      <c r="B11" s="40" t="s">
        <v>45</v>
      </c>
      <c r="C11" s="41" t="s">
        <v>46</v>
      </c>
      <c r="D11" s="41" t="s">
        <v>47</v>
      </c>
      <c r="E11" s="40" t="s">
        <v>82</v>
      </c>
      <c r="F11" s="39" t="s">
        <v>74</v>
      </c>
      <c r="G11" s="63">
        <v>305171.5</v>
      </c>
      <c r="H11" s="63">
        <f t="shared" si="0"/>
        <v>259395.77499999999</v>
      </c>
      <c r="I11" s="63">
        <v>305171.5</v>
      </c>
      <c r="J11" s="63">
        <f t="shared" si="0"/>
        <v>259395.77499999999</v>
      </c>
    </row>
    <row r="12" spans="1:11" ht="46.5" customHeight="1" x14ac:dyDescent="0.25">
      <c r="A12" s="39">
        <v>9</v>
      </c>
      <c r="B12" s="40" t="s">
        <v>48</v>
      </c>
      <c r="C12" s="41" t="s">
        <v>49</v>
      </c>
      <c r="D12" s="41" t="s">
        <v>15</v>
      </c>
      <c r="E12" s="40" t="s">
        <v>77</v>
      </c>
      <c r="F12" s="39" t="s">
        <v>74</v>
      </c>
      <c r="G12" s="63">
        <v>286195.83</v>
      </c>
      <c r="H12" s="63">
        <f t="shared" si="0"/>
        <v>243266.45550000001</v>
      </c>
      <c r="I12" s="63">
        <v>286195.83</v>
      </c>
      <c r="J12" s="63">
        <f>I12*0.85</f>
        <v>243266.45550000001</v>
      </c>
      <c r="K12" s="48"/>
    </row>
    <row r="13" spans="1:11" ht="30" x14ac:dyDescent="0.25">
      <c r="A13" s="42">
        <v>10</v>
      </c>
      <c r="B13" s="43" t="s">
        <v>50</v>
      </c>
      <c r="C13" s="44" t="s">
        <v>51</v>
      </c>
      <c r="D13" s="44" t="s">
        <v>17</v>
      </c>
      <c r="E13" s="43" t="s">
        <v>81</v>
      </c>
      <c r="F13" s="42" t="s">
        <v>94</v>
      </c>
      <c r="G13" s="65">
        <v>800000</v>
      </c>
      <c r="H13" s="65">
        <f t="shared" si="0"/>
        <v>680000</v>
      </c>
      <c r="I13" s="65">
        <v>0</v>
      </c>
      <c r="J13" s="65">
        <v>0</v>
      </c>
    </row>
    <row r="14" spans="1:11" ht="75" x14ac:dyDescent="0.25">
      <c r="A14" s="39">
        <v>11</v>
      </c>
      <c r="B14" s="40" t="s">
        <v>52</v>
      </c>
      <c r="C14" s="41" t="s">
        <v>53</v>
      </c>
      <c r="D14" s="41" t="s">
        <v>15</v>
      </c>
      <c r="E14" s="40" t="s">
        <v>77</v>
      </c>
      <c r="F14" s="39" t="s">
        <v>74</v>
      </c>
      <c r="G14" s="63">
        <v>799874.95</v>
      </c>
      <c r="H14" s="63">
        <f t="shared" si="0"/>
        <v>679893.7074999999</v>
      </c>
      <c r="I14" s="63">
        <v>799874.95</v>
      </c>
      <c r="J14" s="63">
        <f t="shared" ref="J14:J20" si="3">I14*0.85</f>
        <v>679893.7074999999</v>
      </c>
      <c r="K14" s="48"/>
    </row>
    <row r="15" spans="1:11" ht="30" x14ac:dyDescent="0.25">
      <c r="A15" s="39">
        <v>12</v>
      </c>
      <c r="B15" s="40" t="s">
        <v>54</v>
      </c>
      <c r="C15" s="41" t="s">
        <v>20</v>
      </c>
      <c r="D15" s="41" t="s">
        <v>21</v>
      </c>
      <c r="E15" s="40" t="s">
        <v>75</v>
      </c>
      <c r="F15" s="39" t="s">
        <v>74</v>
      </c>
      <c r="G15" s="63">
        <v>362298.84</v>
      </c>
      <c r="H15" s="63">
        <f t="shared" ref="H15:H20" si="4">G15*0.85</f>
        <v>307954.01400000002</v>
      </c>
      <c r="I15" s="63">
        <v>362298.84</v>
      </c>
      <c r="J15" s="63">
        <f t="shared" si="3"/>
        <v>307954.01400000002</v>
      </c>
    </row>
    <row r="16" spans="1:11" ht="30" x14ac:dyDescent="0.25">
      <c r="A16" s="39">
        <v>13</v>
      </c>
      <c r="B16" s="40" t="s">
        <v>55</v>
      </c>
      <c r="C16" s="41" t="s">
        <v>18</v>
      </c>
      <c r="D16" s="41" t="s">
        <v>19</v>
      </c>
      <c r="E16" s="40" t="s">
        <v>75</v>
      </c>
      <c r="F16" s="39" t="s">
        <v>74</v>
      </c>
      <c r="G16" s="63">
        <v>183077.54</v>
      </c>
      <c r="H16" s="63">
        <f t="shared" si="4"/>
        <v>155615.90900000001</v>
      </c>
      <c r="I16" s="63">
        <v>183077.54</v>
      </c>
      <c r="J16" s="63">
        <f t="shared" si="3"/>
        <v>155615.90900000001</v>
      </c>
    </row>
    <row r="17" spans="1:14" ht="30" x14ac:dyDescent="0.25">
      <c r="A17" s="39">
        <v>14</v>
      </c>
      <c r="B17" s="40" t="s">
        <v>56</v>
      </c>
      <c r="C17" s="41" t="s">
        <v>57</v>
      </c>
      <c r="D17" s="41" t="s">
        <v>14</v>
      </c>
      <c r="E17" s="40" t="s">
        <v>76</v>
      </c>
      <c r="F17" s="39" t="s">
        <v>74</v>
      </c>
      <c r="G17" s="63">
        <v>43133.33</v>
      </c>
      <c r="H17" s="63">
        <f t="shared" si="4"/>
        <v>36663.330500000004</v>
      </c>
      <c r="I17" s="63">
        <v>43133.33</v>
      </c>
      <c r="J17" s="63">
        <f t="shared" si="3"/>
        <v>36663.330500000004</v>
      </c>
      <c r="K17" s="48"/>
    </row>
    <row r="18" spans="1:14" ht="30" x14ac:dyDescent="0.25">
      <c r="A18" s="39">
        <v>15</v>
      </c>
      <c r="B18" s="40" t="s">
        <v>58</v>
      </c>
      <c r="C18" s="41" t="s">
        <v>59</v>
      </c>
      <c r="D18" s="41" t="s">
        <v>14</v>
      </c>
      <c r="E18" s="40" t="s">
        <v>76</v>
      </c>
      <c r="F18" s="39" t="s">
        <v>74</v>
      </c>
      <c r="G18" s="63">
        <v>60133.33</v>
      </c>
      <c r="H18" s="63">
        <f t="shared" si="4"/>
        <v>51113.330500000004</v>
      </c>
      <c r="I18" s="63">
        <v>60133.33</v>
      </c>
      <c r="J18" s="63">
        <f t="shared" si="3"/>
        <v>51113.330500000004</v>
      </c>
    </row>
    <row r="19" spans="1:14" ht="75" x14ac:dyDescent="0.25">
      <c r="A19" s="39">
        <v>16</v>
      </c>
      <c r="B19" s="40" t="s">
        <v>60</v>
      </c>
      <c r="C19" s="41" t="s">
        <v>61</v>
      </c>
      <c r="D19" s="41" t="s">
        <v>62</v>
      </c>
      <c r="E19" s="40" t="s">
        <v>78</v>
      </c>
      <c r="F19" s="39" t="s">
        <v>74</v>
      </c>
      <c r="G19" s="63">
        <v>587575.9</v>
      </c>
      <c r="H19" s="63">
        <f t="shared" si="4"/>
        <v>499439.51500000001</v>
      </c>
      <c r="I19" s="63">
        <v>587575.9</v>
      </c>
      <c r="J19" s="63">
        <f t="shared" si="3"/>
        <v>499439.51500000001</v>
      </c>
    </row>
    <row r="20" spans="1:14" ht="30" x14ac:dyDescent="0.25">
      <c r="A20" s="39">
        <v>17</v>
      </c>
      <c r="B20" s="40" t="s">
        <v>63</v>
      </c>
      <c r="C20" s="41" t="s">
        <v>64</v>
      </c>
      <c r="D20" s="41" t="s">
        <v>17</v>
      </c>
      <c r="E20" s="40" t="s">
        <v>81</v>
      </c>
      <c r="F20" s="39" t="s">
        <v>74</v>
      </c>
      <c r="G20" s="63">
        <v>59121.96</v>
      </c>
      <c r="H20" s="63">
        <f t="shared" si="4"/>
        <v>50253.665999999997</v>
      </c>
      <c r="I20" s="63">
        <v>59121.96</v>
      </c>
      <c r="J20" s="70">
        <f t="shared" si="3"/>
        <v>50253.665999999997</v>
      </c>
    </row>
    <row r="21" spans="1:14" ht="27" customHeight="1" x14ac:dyDescent="0.25">
      <c r="A21" s="102" t="s">
        <v>73</v>
      </c>
      <c r="B21" s="102"/>
      <c r="C21" s="102"/>
      <c r="D21" s="102"/>
      <c r="E21" s="102"/>
      <c r="F21" s="102"/>
      <c r="G21" s="67">
        <f>SUM(G4:G20)</f>
        <v>6380070.1500000004</v>
      </c>
      <c r="H21" s="67">
        <f>SUM(H4:H20)</f>
        <v>5423059.6275000004</v>
      </c>
      <c r="I21" s="67">
        <f>SUM(I4:I20)</f>
        <v>3839829.01</v>
      </c>
      <c r="J21" s="67">
        <f>SUM(J4:J20)</f>
        <v>3263854.6585000004</v>
      </c>
    </row>
    <row r="23" spans="1:14" x14ac:dyDescent="0.25">
      <c r="M23" s="51"/>
      <c r="N23" s="51"/>
    </row>
    <row r="24" spans="1:14" ht="30" x14ac:dyDescent="0.25">
      <c r="F24" s="26"/>
      <c r="G24" s="68" t="s">
        <v>5</v>
      </c>
      <c r="H24" s="68" t="s">
        <v>87</v>
      </c>
      <c r="I24" s="69" t="s">
        <v>6</v>
      </c>
      <c r="J24" s="69" t="s">
        <v>8</v>
      </c>
      <c r="K24" s="27" t="s">
        <v>88</v>
      </c>
    </row>
    <row r="25" spans="1:14" x14ac:dyDescent="0.25">
      <c r="B25" s="52"/>
      <c r="F25" s="56" t="s">
        <v>89</v>
      </c>
      <c r="G25" s="28">
        <f>G4+G7+G8+G9+G11+G12+G14+G15+G16+G17+G18+G19+G20</f>
        <v>3840029.01</v>
      </c>
      <c r="H25" s="28">
        <f t="shared" ref="H25:J25" si="5">H4+H7+H8+H9+H11+H12+H14+H15+H16+H17+H18+H19+H20</f>
        <v>3264024.6585000004</v>
      </c>
      <c r="I25" s="28">
        <f t="shared" si="5"/>
        <v>3839829.01</v>
      </c>
      <c r="J25" s="28">
        <f t="shared" si="5"/>
        <v>3263854.6585000004</v>
      </c>
      <c r="K25" s="29">
        <v>13</v>
      </c>
      <c r="M25" s="52"/>
    </row>
    <row r="26" spans="1:14" x14ac:dyDescent="0.25">
      <c r="F26" s="57" t="s">
        <v>90</v>
      </c>
      <c r="G26" s="30">
        <f>G5+G10+G13</f>
        <v>2349041.1399999997</v>
      </c>
      <c r="H26" s="30">
        <f t="shared" ref="H26:J26" si="6">H5+H10+H13</f>
        <v>1996684.969</v>
      </c>
      <c r="I26" s="30">
        <f t="shared" si="6"/>
        <v>0</v>
      </c>
      <c r="J26" s="30">
        <f t="shared" si="6"/>
        <v>0</v>
      </c>
      <c r="K26" s="31">
        <v>3</v>
      </c>
    </row>
    <row r="27" spans="1:14" x14ac:dyDescent="0.25">
      <c r="B27" s="52"/>
      <c r="F27" s="58" t="s">
        <v>91</v>
      </c>
      <c r="G27" s="32">
        <f>G6</f>
        <v>191000</v>
      </c>
      <c r="H27" s="32">
        <f t="shared" ref="H27:J27" si="7">H6</f>
        <v>162350</v>
      </c>
      <c r="I27" s="32">
        <f t="shared" si="7"/>
        <v>0</v>
      </c>
      <c r="J27" s="32">
        <f t="shared" si="7"/>
        <v>0</v>
      </c>
      <c r="K27" s="33">
        <v>1</v>
      </c>
    </row>
    <row r="28" spans="1:14" ht="30" x14ac:dyDescent="0.25">
      <c r="F28" s="59" t="s">
        <v>92</v>
      </c>
      <c r="G28" s="34">
        <v>0</v>
      </c>
      <c r="H28" s="34">
        <v>0</v>
      </c>
      <c r="I28" s="34">
        <v>0</v>
      </c>
      <c r="J28" s="34">
        <v>0</v>
      </c>
      <c r="K28" s="35">
        <v>0</v>
      </c>
    </row>
    <row r="29" spans="1:14" ht="32.25" customHeight="1" x14ac:dyDescent="0.25">
      <c r="B29" s="52"/>
      <c r="F29" s="60" t="s">
        <v>93</v>
      </c>
      <c r="G29" s="36">
        <f>SUM(G25:G28)</f>
        <v>6380070.1499999994</v>
      </c>
      <c r="H29" s="36">
        <f>SUM(H25:H28)</f>
        <v>5423059.6275000004</v>
      </c>
      <c r="I29" s="36">
        <f>SUM(I25:I28)</f>
        <v>3839829.01</v>
      </c>
      <c r="J29" s="36">
        <f>SUM(J25:J28)</f>
        <v>3263854.6585000004</v>
      </c>
      <c r="K29" s="37">
        <f>SUM(K25:K28)</f>
        <v>17</v>
      </c>
    </row>
    <row r="30" spans="1:14" x14ac:dyDescent="0.25">
      <c r="B30" s="52"/>
    </row>
    <row r="31" spans="1:14" x14ac:dyDescent="0.25">
      <c r="B31" s="52"/>
    </row>
  </sheetData>
  <dataConsolidate/>
  <mergeCells count="10">
    <mergeCell ref="A21:F21"/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dataValidations count="1">
    <dataValidation type="list" allowBlank="1" showInputMessage="1" showErrorMessage="1" sqref="E4:E8">
      <formula1>#REF!</formula1>
    </dataValidation>
  </dataValidations>
  <pageMargins left="0.25" right="0.25" top="0.75" bottom="0.75" header="0.3" footer="0.3"/>
  <pageSetup paperSize="9" scale="2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Normal="100" workbookViewId="0">
      <selection activeCell="E21" sqref="E21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2.85546875" style="1" customWidth="1"/>
    <col min="5" max="5" width="40.7109375" style="1" customWidth="1"/>
    <col min="6" max="6" width="21.5703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12" t="s">
        <v>96</v>
      </c>
      <c r="B2" s="113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100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ht="30" x14ac:dyDescent="0.25">
      <c r="A4" s="14" t="s">
        <v>9</v>
      </c>
      <c r="B4" s="10" t="s">
        <v>85</v>
      </c>
      <c r="C4" s="3">
        <v>1</v>
      </c>
      <c r="D4" s="16" t="s">
        <v>45</v>
      </c>
      <c r="E4" s="15" t="s">
        <v>46</v>
      </c>
      <c r="F4" s="15" t="s">
        <v>47</v>
      </c>
      <c r="G4" s="92">
        <v>305171.5</v>
      </c>
      <c r="H4" s="93">
        <v>305171.5</v>
      </c>
      <c r="I4" s="93">
        <v>289912.92</v>
      </c>
      <c r="J4" s="93">
        <f>H4*0.85</f>
        <v>259395.77499999999</v>
      </c>
    </row>
    <row r="5" spans="1:10" s="75" customFormat="1" x14ac:dyDescent="0.25">
      <c r="A5" s="108"/>
      <c r="B5" s="108"/>
      <c r="C5" s="108"/>
      <c r="D5" s="108"/>
      <c r="E5" s="108"/>
      <c r="F5" s="108"/>
      <c r="G5" s="94"/>
      <c r="H5" s="94"/>
      <c r="I5" s="94"/>
      <c r="J5" s="94">
        <v>259395.77499999999</v>
      </c>
    </row>
    <row r="6" spans="1:10" s="75" customFormat="1" x14ac:dyDescent="0.25">
      <c r="A6" s="97"/>
      <c r="B6" s="97"/>
      <c r="C6" s="97"/>
      <c r="D6" s="97"/>
      <c r="E6" s="97"/>
      <c r="F6" s="97"/>
      <c r="G6" s="98"/>
      <c r="H6" s="98"/>
      <c r="I6" s="98"/>
      <c r="J6" s="98"/>
    </row>
  </sheetData>
  <mergeCells count="3">
    <mergeCell ref="A1:J1"/>
    <mergeCell ref="A5:F5"/>
    <mergeCell ref="A2:B2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Normal="100" workbookViewId="0">
      <selection activeCell="D8" sqref="D8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8.28515625" style="1" bestFit="1" customWidth="1"/>
    <col min="5" max="5" width="40.7109375" style="1" customWidth="1"/>
    <col min="6" max="6" width="23.42578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1" width="15" style="1" customWidth="1"/>
    <col min="12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09" t="s">
        <v>96</v>
      </c>
      <c r="B2" s="109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76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x14ac:dyDescent="0.25">
      <c r="A4" s="23" t="s">
        <v>9</v>
      </c>
      <c r="B4" s="4">
        <v>3</v>
      </c>
      <c r="C4" s="4">
        <v>1</v>
      </c>
      <c r="D4" s="4" t="s">
        <v>58</v>
      </c>
      <c r="E4" s="4" t="s">
        <v>59</v>
      </c>
      <c r="F4" s="8" t="s">
        <v>14</v>
      </c>
      <c r="G4" s="80">
        <v>60133.33</v>
      </c>
      <c r="H4" s="80">
        <v>60133.33</v>
      </c>
      <c r="I4" s="80">
        <f>H4*0.95</f>
        <v>57126.663500000002</v>
      </c>
      <c r="J4" s="80">
        <f>H4*0.85</f>
        <v>51113.330500000004</v>
      </c>
    </row>
    <row r="5" spans="1:10" ht="31.5" x14ac:dyDescent="0.25">
      <c r="A5" s="23" t="s">
        <v>9</v>
      </c>
      <c r="B5" s="4">
        <v>3</v>
      </c>
      <c r="C5" s="4">
        <v>2</v>
      </c>
      <c r="D5" s="8" t="s">
        <v>56</v>
      </c>
      <c r="E5" s="4" t="s">
        <v>57</v>
      </c>
      <c r="F5" s="8" t="s">
        <v>14</v>
      </c>
      <c r="G5" s="80">
        <v>43133.33</v>
      </c>
      <c r="H5" s="80">
        <v>43133.33</v>
      </c>
      <c r="I5" s="80">
        <f>H5*0.95</f>
        <v>40976.663500000002</v>
      </c>
      <c r="J5" s="80">
        <f>H5*0.85</f>
        <v>36663.330500000004</v>
      </c>
    </row>
    <row r="6" spans="1:10" s="75" customFormat="1" x14ac:dyDescent="0.25">
      <c r="A6" s="108" t="s">
        <v>10</v>
      </c>
      <c r="B6" s="108"/>
      <c r="C6" s="108"/>
      <c r="D6" s="108"/>
      <c r="E6" s="108"/>
      <c r="F6" s="108"/>
      <c r="G6" s="81">
        <f>SUM(G4:G5)</f>
        <v>103266.66</v>
      </c>
      <c r="H6" s="81">
        <f t="shared" ref="H6:J6" si="0">SUM(H4:H5)</f>
        <v>103266.66</v>
      </c>
      <c r="I6" s="81">
        <f t="shared" si="0"/>
        <v>98103.327000000005</v>
      </c>
      <c r="J6" s="81">
        <f t="shared" si="0"/>
        <v>87776.661000000007</v>
      </c>
    </row>
  </sheetData>
  <mergeCells count="3">
    <mergeCell ref="A1:J1"/>
    <mergeCell ref="A6:F6"/>
    <mergeCell ref="A2:B2"/>
  </mergeCells>
  <dataValidations count="1">
    <dataValidation type="textLength" operator="equal" allowBlank="1" showInputMessage="1" showErrorMessage="1" sqref="D5">
      <formula1>13</formula1>
    </dataValidation>
  </dataValidations>
  <pageMargins left="0.25" right="0.2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Normal="100" workbookViewId="0">
      <selection activeCell="E7" sqref="E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0.140625" style="1" customWidth="1"/>
    <col min="5" max="5" width="40.7109375" style="1" customWidth="1"/>
    <col min="6" max="6" width="21.5703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12" t="s">
        <v>96</v>
      </c>
      <c r="B2" s="113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75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s="5" customFormat="1" ht="31.5" x14ac:dyDescent="0.25">
      <c r="A4" s="110" t="s">
        <v>23</v>
      </c>
      <c r="B4" s="4">
        <v>3</v>
      </c>
      <c r="C4" s="4">
        <v>1</v>
      </c>
      <c r="D4" s="9" t="s">
        <v>55</v>
      </c>
      <c r="E4" s="21" t="s">
        <v>18</v>
      </c>
      <c r="F4" s="21" t="s">
        <v>19</v>
      </c>
      <c r="G4" s="83">
        <v>183077.54</v>
      </c>
      <c r="H4" s="83">
        <v>183077.54</v>
      </c>
      <c r="I4" s="83">
        <v>173923.66</v>
      </c>
      <c r="J4" s="83">
        <f>H4*0.85</f>
        <v>155615.90900000001</v>
      </c>
    </row>
    <row r="5" spans="1:10" ht="31.5" x14ac:dyDescent="0.25">
      <c r="A5" s="111"/>
      <c r="B5" s="4">
        <v>3</v>
      </c>
      <c r="C5" s="4">
        <v>1</v>
      </c>
      <c r="D5" s="9" t="s">
        <v>54</v>
      </c>
      <c r="E5" s="21" t="s">
        <v>20</v>
      </c>
      <c r="F5" s="21" t="s">
        <v>21</v>
      </c>
      <c r="G5" s="83">
        <v>362298.84</v>
      </c>
      <c r="H5" s="83">
        <v>362298.84</v>
      </c>
      <c r="I5" s="83">
        <v>344183.9</v>
      </c>
      <c r="J5" s="83">
        <f>H5*0.85</f>
        <v>307954.01400000002</v>
      </c>
    </row>
    <row r="6" spans="1:10" s="75" customFormat="1" x14ac:dyDescent="0.25">
      <c r="A6" s="108" t="s">
        <v>10</v>
      </c>
      <c r="B6" s="108"/>
      <c r="C6" s="108"/>
      <c r="D6" s="108"/>
      <c r="E6" s="108"/>
      <c r="F6" s="108"/>
      <c r="G6" s="81">
        <f>SUM(G4:G5)</f>
        <v>545376.38</v>
      </c>
      <c r="H6" s="81">
        <f>SUM(H4:H5)</f>
        <v>545376.38</v>
      </c>
      <c r="I6" s="81">
        <f>SUM(I4:I5)</f>
        <v>518107.56000000006</v>
      </c>
      <c r="J6" s="81">
        <f>SUM(J4:J5)</f>
        <v>463569.92300000007</v>
      </c>
    </row>
  </sheetData>
  <mergeCells count="4">
    <mergeCell ref="A1:J1"/>
    <mergeCell ref="A6:F6"/>
    <mergeCell ref="A4:A5"/>
    <mergeCell ref="A2:B2"/>
  </mergeCells>
  <pageMargins left="0.25" right="0.25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zoomScaleNormal="100" workbookViewId="0">
      <selection activeCell="D7" sqref="D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8.28515625" style="1" bestFit="1" customWidth="1"/>
    <col min="5" max="5" width="40.7109375" style="1" customWidth="1"/>
    <col min="6" max="6" width="23.42578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1" width="15" style="1" customWidth="1"/>
    <col min="12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12" t="s">
        <v>96</v>
      </c>
      <c r="B2" s="113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77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ht="63" x14ac:dyDescent="0.25">
      <c r="A4" s="21" t="s">
        <v>9</v>
      </c>
      <c r="B4" s="21">
        <v>3</v>
      </c>
      <c r="C4" s="3">
        <v>1</v>
      </c>
      <c r="D4" s="21" t="s">
        <v>52</v>
      </c>
      <c r="E4" s="21" t="s">
        <v>53</v>
      </c>
      <c r="F4" s="8" t="s">
        <v>15</v>
      </c>
      <c r="G4" s="84">
        <v>799874.95</v>
      </c>
      <c r="H4" s="84">
        <v>799874.95</v>
      </c>
      <c r="I4" s="84">
        <f>H4*0.95</f>
        <v>759881.2024999999</v>
      </c>
      <c r="J4" s="84">
        <f>H4*0.85</f>
        <v>679893.7074999999</v>
      </c>
    </row>
    <row r="5" spans="1:10" ht="63" x14ac:dyDescent="0.25">
      <c r="A5" s="21" t="s">
        <v>9</v>
      </c>
      <c r="B5" s="4">
        <v>3</v>
      </c>
      <c r="C5" s="4">
        <v>2</v>
      </c>
      <c r="D5" s="8" t="s">
        <v>48</v>
      </c>
      <c r="E5" s="4" t="s">
        <v>49</v>
      </c>
      <c r="F5" s="8" t="s">
        <v>15</v>
      </c>
      <c r="G5" s="80">
        <v>286195.83</v>
      </c>
      <c r="H5" s="80">
        <v>286195.83</v>
      </c>
      <c r="I5" s="80">
        <f>H5*0.95</f>
        <v>271886.03850000002</v>
      </c>
      <c r="J5" s="80">
        <f>H5*0.85</f>
        <v>243266.45550000001</v>
      </c>
    </row>
    <row r="6" spans="1:10" s="75" customFormat="1" x14ac:dyDescent="0.25">
      <c r="A6" s="108" t="s">
        <v>10</v>
      </c>
      <c r="B6" s="108"/>
      <c r="C6" s="108"/>
      <c r="D6" s="108"/>
      <c r="E6" s="108"/>
      <c r="F6" s="108"/>
      <c r="G6" s="81">
        <f>SUM(G4:G5)</f>
        <v>1086070.78</v>
      </c>
      <c r="H6" s="81">
        <f t="shared" ref="H6:J6" si="0">SUM(H4:H5)</f>
        <v>1086070.78</v>
      </c>
      <c r="I6" s="81">
        <f t="shared" si="0"/>
        <v>1031767.2409999999</v>
      </c>
      <c r="J6" s="81">
        <f t="shared" si="0"/>
        <v>923160.16299999994</v>
      </c>
    </row>
  </sheetData>
  <mergeCells count="3">
    <mergeCell ref="A1:J1"/>
    <mergeCell ref="A6:F6"/>
    <mergeCell ref="A2:B2"/>
  </mergeCells>
  <dataValidations count="1">
    <dataValidation type="textLength" operator="equal" allowBlank="1" showInputMessage="1" showErrorMessage="1" sqref="D5">
      <formula1>13</formula1>
    </dataValidation>
  </dataValidations>
  <pageMargins left="0.25" right="0.25" top="0.75" bottom="0.75" header="0.3" footer="0.3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selection activeCell="D6" sqref="D6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8.28515625" style="1" bestFit="1" customWidth="1"/>
    <col min="5" max="5" width="40.7109375" style="1" customWidth="1"/>
    <col min="6" max="6" width="21.5703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1" width="33.28515625" style="1" customWidth="1"/>
    <col min="12" max="16384" width="9.140625" style="1"/>
  </cols>
  <sheetData>
    <row r="1" spans="1:11" ht="57.6" customHeight="1" x14ac:dyDescent="0.25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 x14ac:dyDescent="0.25">
      <c r="A2" s="112" t="s">
        <v>96</v>
      </c>
      <c r="B2" s="113"/>
      <c r="C2" s="25"/>
      <c r="D2" s="25"/>
      <c r="E2" s="25"/>
      <c r="F2" s="25"/>
      <c r="G2" s="85"/>
      <c r="H2" s="85"/>
      <c r="I2" s="85"/>
      <c r="J2" s="85"/>
      <c r="K2" s="25"/>
    </row>
    <row r="3" spans="1:11" ht="31.5" x14ac:dyDescent="0.25">
      <c r="A3" s="2" t="s">
        <v>78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  <c r="K3" s="25"/>
    </row>
    <row r="4" spans="1:11" ht="72.75" customHeight="1" x14ac:dyDescent="0.25">
      <c r="A4" s="22" t="s">
        <v>9</v>
      </c>
      <c r="B4" s="4">
        <v>3</v>
      </c>
      <c r="C4" s="4">
        <v>1</v>
      </c>
      <c r="D4" s="9" t="s">
        <v>60</v>
      </c>
      <c r="E4" s="21" t="s">
        <v>61</v>
      </c>
      <c r="F4" s="21" t="s">
        <v>62</v>
      </c>
      <c r="G4" s="83">
        <v>587575.9</v>
      </c>
      <c r="H4" s="83">
        <v>587575.9</v>
      </c>
      <c r="I4" s="83">
        <v>558197.1</v>
      </c>
      <c r="J4" s="83">
        <f>H4*0.85</f>
        <v>499439.51500000001</v>
      </c>
      <c r="K4" s="25"/>
    </row>
    <row r="5" spans="1:11" s="75" customFormat="1" ht="15.75" customHeight="1" x14ac:dyDescent="0.25">
      <c r="A5" s="108" t="s">
        <v>10</v>
      </c>
      <c r="B5" s="108"/>
      <c r="C5" s="108"/>
      <c r="D5" s="108"/>
      <c r="E5" s="108"/>
      <c r="F5" s="108"/>
      <c r="G5" s="81">
        <f>SUM(G4:G4)</f>
        <v>587575.9</v>
      </c>
      <c r="H5" s="81">
        <f>SUM(H4:H4)</f>
        <v>587575.9</v>
      </c>
      <c r="I5" s="81">
        <f>SUM(I4:I4)</f>
        <v>558197.1</v>
      </c>
      <c r="J5" s="81">
        <f>SUM(J4:J4)</f>
        <v>499439.51500000001</v>
      </c>
      <c r="K5" s="25"/>
    </row>
  </sheetData>
  <mergeCells count="3">
    <mergeCell ref="A1:K1"/>
    <mergeCell ref="A5:F5"/>
    <mergeCell ref="A2:B2"/>
  </mergeCells>
  <pageMargins left="0.25" right="0.25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selection activeCell="E14" sqref="E1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8.28515625" style="1" bestFit="1" customWidth="1"/>
    <col min="5" max="5" width="40.7109375" style="1" customWidth="1"/>
    <col min="6" max="6" width="23.42578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12" t="s">
        <v>96</v>
      </c>
      <c r="B2" s="113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79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ht="31.5" x14ac:dyDescent="0.25">
      <c r="A4" s="13" t="s">
        <v>9</v>
      </c>
      <c r="B4" s="11">
        <v>3</v>
      </c>
      <c r="C4" s="3">
        <v>1</v>
      </c>
      <c r="D4" s="11" t="s">
        <v>34</v>
      </c>
      <c r="E4" s="12" t="s">
        <v>35</v>
      </c>
      <c r="F4" s="12" t="s">
        <v>16</v>
      </c>
      <c r="G4" s="84">
        <v>249700</v>
      </c>
      <c r="H4" s="84">
        <f>G4-200</f>
        <v>249500</v>
      </c>
      <c r="I4" s="84">
        <f>H4*0.95</f>
        <v>237025</v>
      </c>
      <c r="J4" s="84">
        <f>H4*0.85</f>
        <v>212075</v>
      </c>
    </row>
    <row r="5" spans="1:10" s="75" customFormat="1" x14ac:dyDescent="0.25">
      <c r="A5" s="108" t="s">
        <v>10</v>
      </c>
      <c r="B5" s="108"/>
      <c r="C5" s="108"/>
      <c r="D5" s="108"/>
      <c r="E5" s="108"/>
      <c r="F5" s="108"/>
      <c r="G5" s="81">
        <f>SUM(G4:G4)</f>
        <v>249700</v>
      </c>
      <c r="H5" s="81">
        <f>SUM(H4:H4)</f>
        <v>249500</v>
      </c>
      <c r="I5" s="81">
        <f>SUM(I4:I4)</f>
        <v>237025</v>
      </c>
      <c r="J5" s="81">
        <f>SUM(J4:J4)</f>
        <v>212075</v>
      </c>
    </row>
    <row r="6" spans="1:10" x14ac:dyDescent="0.25">
      <c r="A6" s="7"/>
      <c r="B6" s="7"/>
      <c r="C6" s="7"/>
      <c r="D6" s="7"/>
      <c r="E6" s="7"/>
      <c r="F6" s="7"/>
      <c r="G6" s="86"/>
      <c r="H6" s="86"/>
      <c r="I6" s="86"/>
      <c r="J6" s="86"/>
    </row>
    <row r="7" spans="1:10" ht="24" customHeight="1" x14ac:dyDescent="0.25">
      <c r="A7" s="115" t="s">
        <v>97</v>
      </c>
      <c r="B7" s="115"/>
    </row>
    <row r="8" spans="1:10" x14ac:dyDescent="0.25">
      <c r="A8" s="2" t="s">
        <v>79</v>
      </c>
      <c r="B8" s="71" t="s">
        <v>0</v>
      </c>
      <c r="C8" s="71" t="s">
        <v>1</v>
      </c>
      <c r="D8" s="72" t="s">
        <v>2</v>
      </c>
      <c r="E8" s="71" t="s">
        <v>3</v>
      </c>
      <c r="F8" s="72" t="s">
        <v>4</v>
      </c>
      <c r="G8" s="87" t="s">
        <v>5</v>
      </c>
      <c r="H8" s="87" t="s">
        <v>12</v>
      </c>
      <c r="I8" s="87" t="s">
        <v>13</v>
      </c>
    </row>
    <row r="9" spans="1:10" ht="47.25" x14ac:dyDescent="0.25">
      <c r="A9" s="12" t="s">
        <v>11</v>
      </c>
      <c r="B9" s="12">
        <v>3</v>
      </c>
      <c r="C9" s="12">
        <v>1</v>
      </c>
      <c r="D9" s="12" t="s">
        <v>28</v>
      </c>
      <c r="E9" s="12" t="s">
        <v>84</v>
      </c>
      <c r="F9" s="12" t="s">
        <v>30</v>
      </c>
      <c r="G9" s="84">
        <v>750442.82</v>
      </c>
      <c r="H9" s="88">
        <v>712920.68</v>
      </c>
      <c r="I9" s="84">
        <f>G9*0.85</f>
        <v>637876.397</v>
      </c>
    </row>
    <row r="10" spans="1:10" s="75" customFormat="1" x14ac:dyDescent="0.25">
      <c r="A10" s="108" t="s">
        <v>10</v>
      </c>
      <c r="B10" s="108"/>
      <c r="C10" s="108"/>
      <c r="D10" s="108"/>
      <c r="E10" s="108"/>
      <c r="F10" s="108"/>
      <c r="G10" s="81">
        <f>SUM(G9:G9)</f>
        <v>750442.82</v>
      </c>
      <c r="H10" s="81">
        <f>SUM(H9:H9)</f>
        <v>712920.68</v>
      </c>
      <c r="I10" s="81">
        <f>SUM(I9:I9)</f>
        <v>637876.397</v>
      </c>
      <c r="J10" s="89"/>
    </row>
  </sheetData>
  <mergeCells count="5">
    <mergeCell ref="A10:F10"/>
    <mergeCell ref="A1:J1"/>
    <mergeCell ref="A5:F5"/>
    <mergeCell ref="A2:B2"/>
    <mergeCell ref="A7:B7"/>
  </mergeCells>
  <dataValidations count="1">
    <dataValidation type="textLength" operator="equal" allowBlank="1" showInputMessage="1" showErrorMessage="1" sqref="D9 D4">
      <formula1>13</formula1>
    </dataValidation>
  </dataValidations>
  <pageMargins left="0.25" right="0.25" top="0.75" bottom="0.75" header="0.3" footer="0.3"/>
  <pageSetup paperSize="9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workbookViewId="0">
      <selection activeCell="D19" sqref="D19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6" width="21.5703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6.140625" style="82" customWidth="1"/>
    <col min="11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12" t="s">
        <v>96</v>
      </c>
      <c r="B2" s="113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98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ht="30" x14ac:dyDescent="0.25">
      <c r="A4" s="21" t="s">
        <v>23</v>
      </c>
      <c r="B4" s="21">
        <v>3</v>
      </c>
      <c r="C4" s="21">
        <v>1</v>
      </c>
      <c r="D4" s="76" t="s">
        <v>36</v>
      </c>
      <c r="E4" s="77" t="s">
        <v>37</v>
      </c>
      <c r="F4" s="19" t="s">
        <v>38</v>
      </c>
      <c r="G4" s="83">
        <v>208346.71</v>
      </c>
      <c r="H4" s="84">
        <v>208346.71</v>
      </c>
      <c r="I4" s="84">
        <v>197929.37</v>
      </c>
      <c r="J4" s="90">
        <f>H4*0.85</f>
        <v>177094.70349999997</v>
      </c>
    </row>
    <row r="5" spans="1:10" s="75" customFormat="1" x14ac:dyDescent="0.25">
      <c r="A5" s="108" t="s">
        <v>10</v>
      </c>
      <c r="B5" s="108"/>
      <c r="C5" s="108"/>
      <c r="D5" s="108"/>
      <c r="E5" s="108"/>
      <c r="F5" s="108"/>
      <c r="G5" s="81">
        <f>SUM(G4:G4)</f>
        <v>208346.71</v>
      </c>
      <c r="H5" s="81">
        <f>SUM(H4:H4)</f>
        <v>208346.71</v>
      </c>
      <c r="I5" s="81">
        <f>SUM(I4:I4)</f>
        <v>197929.37</v>
      </c>
      <c r="J5" s="81">
        <f>SUM(J4:J4)</f>
        <v>177094.70349999997</v>
      </c>
    </row>
    <row r="8" spans="1:10" x14ac:dyDescent="0.25">
      <c r="A8" s="116" t="s">
        <v>101</v>
      </c>
      <c r="B8" s="116"/>
    </row>
    <row r="9" spans="1:10" x14ac:dyDescent="0.25">
      <c r="A9" s="2" t="s">
        <v>80</v>
      </c>
      <c r="B9" s="99" t="s">
        <v>0</v>
      </c>
      <c r="C9" s="99" t="s">
        <v>1</v>
      </c>
      <c r="D9" s="100" t="s">
        <v>2</v>
      </c>
      <c r="E9" s="99" t="s">
        <v>3</v>
      </c>
      <c r="F9" s="100" t="s">
        <v>4</v>
      </c>
      <c r="G9" s="101" t="s">
        <v>5</v>
      </c>
      <c r="H9" s="101" t="s">
        <v>13</v>
      </c>
      <c r="I9" s="1"/>
      <c r="J9" s="1"/>
    </row>
    <row r="10" spans="1:10" s="24" customFormat="1" ht="31.5" x14ac:dyDescent="0.25">
      <c r="A10" s="4" t="s">
        <v>95</v>
      </c>
      <c r="B10" s="4" t="s">
        <v>85</v>
      </c>
      <c r="C10" s="4">
        <v>1</v>
      </c>
      <c r="D10" s="49" t="s">
        <v>31</v>
      </c>
      <c r="E10" s="95" t="s">
        <v>32</v>
      </c>
      <c r="F10" s="95" t="s">
        <v>33</v>
      </c>
      <c r="G10" s="64">
        <v>191000</v>
      </c>
      <c r="H10" s="64">
        <f>G10*0.85</f>
        <v>162350</v>
      </c>
    </row>
    <row r="11" spans="1:10" s="75" customFormat="1" x14ac:dyDescent="0.25">
      <c r="A11" s="108" t="s">
        <v>10</v>
      </c>
      <c r="B11" s="108"/>
      <c r="C11" s="108"/>
      <c r="D11" s="108"/>
      <c r="E11" s="108"/>
      <c r="F11" s="108"/>
      <c r="G11" s="81">
        <f>SUM(G10:G10)</f>
        <v>191000</v>
      </c>
      <c r="H11" s="81">
        <f>SUM(H10:H10)</f>
        <v>162350</v>
      </c>
      <c r="I11" s="96"/>
    </row>
    <row r="12" spans="1:10" x14ac:dyDescent="0.25">
      <c r="I12" s="1"/>
      <c r="J12" s="1"/>
    </row>
  </sheetData>
  <mergeCells count="5">
    <mergeCell ref="A1:J1"/>
    <mergeCell ref="A5:F5"/>
    <mergeCell ref="A2:B2"/>
    <mergeCell ref="A11:F11"/>
    <mergeCell ref="A8:B8"/>
  </mergeCells>
  <pageMargins left="0.25" right="0.25" top="0.75" bottom="0.75" header="0.3" footer="0.3"/>
  <pageSetup paperSize="9"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E8" sqref="E8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24.7109375" style="1" customWidth="1"/>
    <col min="5" max="5" width="40.7109375" style="1" customWidth="1"/>
    <col min="6" max="6" width="21.5703125" style="1" customWidth="1"/>
    <col min="7" max="7" width="15.85546875" style="82" customWidth="1"/>
    <col min="8" max="8" width="14.7109375" style="82" customWidth="1"/>
    <col min="9" max="9" width="15.42578125" style="82" customWidth="1"/>
    <col min="10" max="10" width="21.140625" style="82" customWidth="1"/>
    <col min="11" max="16384" width="9.140625" style="1"/>
  </cols>
  <sheetData>
    <row r="1" spans="1:10" ht="57.6" customHeight="1" x14ac:dyDescent="0.2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x14ac:dyDescent="0.25">
      <c r="A2" s="112" t="s">
        <v>96</v>
      </c>
      <c r="B2" s="113"/>
      <c r="C2" s="20"/>
      <c r="D2" s="20"/>
      <c r="E2" s="20"/>
      <c r="F2" s="20"/>
      <c r="G2" s="78"/>
      <c r="H2" s="78"/>
      <c r="I2" s="78"/>
      <c r="J2" s="78"/>
    </row>
    <row r="3" spans="1:10" ht="31.5" x14ac:dyDescent="0.25">
      <c r="A3" s="2" t="s">
        <v>81</v>
      </c>
      <c r="B3" s="73" t="s">
        <v>0</v>
      </c>
      <c r="C3" s="73" t="s">
        <v>1</v>
      </c>
      <c r="D3" s="74" t="s">
        <v>2</v>
      </c>
      <c r="E3" s="73" t="s">
        <v>3</v>
      </c>
      <c r="F3" s="74" t="s">
        <v>4</v>
      </c>
      <c r="G3" s="79" t="s">
        <v>5</v>
      </c>
      <c r="H3" s="79" t="s">
        <v>6</v>
      </c>
      <c r="I3" s="79" t="s">
        <v>7</v>
      </c>
      <c r="J3" s="79" t="s">
        <v>8</v>
      </c>
    </row>
    <row r="4" spans="1:10" ht="35.25" customHeight="1" x14ac:dyDescent="0.25">
      <c r="A4" s="110" t="s">
        <v>9</v>
      </c>
      <c r="B4" s="4">
        <v>3</v>
      </c>
      <c r="C4" s="4">
        <v>1</v>
      </c>
      <c r="D4" s="8" t="s">
        <v>25</v>
      </c>
      <c r="E4" s="4" t="s">
        <v>26</v>
      </c>
      <c r="F4" s="8" t="s">
        <v>27</v>
      </c>
      <c r="G4" s="80">
        <v>473788.72</v>
      </c>
      <c r="H4" s="80">
        <v>473788.72</v>
      </c>
      <c r="I4" s="80">
        <v>450099.28</v>
      </c>
      <c r="J4" s="80">
        <f>H4*0.85</f>
        <v>402720.41199999995</v>
      </c>
    </row>
    <row r="5" spans="1:10" ht="36" customHeight="1" x14ac:dyDescent="0.25">
      <c r="A5" s="111"/>
      <c r="B5" s="4">
        <v>3</v>
      </c>
      <c r="C5" s="4">
        <v>2</v>
      </c>
      <c r="D5" s="8" t="s">
        <v>39</v>
      </c>
      <c r="E5" s="4" t="s">
        <v>40</v>
      </c>
      <c r="F5" s="8" t="s">
        <v>41</v>
      </c>
      <c r="G5" s="80">
        <v>221610.4</v>
      </c>
      <c r="H5" s="80">
        <v>221610.4</v>
      </c>
      <c r="I5" s="80">
        <v>210529.88</v>
      </c>
      <c r="J5" s="80">
        <f>H5*0.85</f>
        <v>188368.84</v>
      </c>
    </row>
    <row r="6" spans="1:10" ht="39" customHeight="1" x14ac:dyDescent="0.25">
      <c r="A6" s="111"/>
      <c r="B6" s="4">
        <v>3</v>
      </c>
      <c r="C6" s="4">
        <v>3</v>
      </c>
      <c r="D6" s="17" t="s">
        <v>63</v>
      </c>
      <c r="E6" s="17" t="s">
        <v>64</v>
      </c>
      <c r="F6" s="17" t="s">
        <v>17</v>
      </c>
      <c r="G6" s="84">
        <v>59121.96</v>
      </c>
      <c r="H6" s="84">
        <v>59121.96</v>
      </c>
      <c r="I6" s="84">
        <v>56165.86</v>
      </c>
      <c r="J6" s="84">
        <f>H6*0.85</f>
        <v>50253.665999999997</v>
      </c>
    </row>
    <row r="7" spans="1:10" s="75" customFormat="1" x14ac:dyDescent="0.25">
      <c r="A7" s="108" t="s">
        <v>10</v>
      </c>
      <c r="B7" s="108"/>
      <c r="C7" s="108"/>
      <c r="D7" s="108"/>
      <c r="E7" s="108"/>
      <c r="F7" s="108"/>
      <c r="G7" s="81">
        <f>SUM(G4:G6)</f>
        <v>754521.08</v>
      </c>
      <c r="H7" s="81">
        <f>SUM(H4:H6)</f>
        <v>754521.08</v>
      </c>
      <c r="I7" s="81">
        <f>SUM(I4:I6)</f>
        <v>716795.02</v>
      </c>
      <c r="J7" s="81">
        <f>SUM(J4:J6)</f>
        <v>641342.91799999995</v>
      </c>
    </row>
    <row r="8" spans="1:10" s="7" customFormat="1" x14ac:dyDescent="0.25">
      <c r="G8" s="86"/>
      <c r="H8" s="86"/>
      <c r="I8" s="86"/>
      <c r="J8" s="86"/>
    </row>
    <row r="9" spans="1:10" s="7" customFormat="1" x14ac:dyDescent="0.25">
      <c r="G9" s="86"/>
      <c r="H9" s="86"/>
      <c r="I9" s="86"/>
      <c r="J9" s="86"/>
    </row>
    <row r="11" spans="1:10" x14ac:dyDescent="0.25">
      <c r="A11" s="115" t="s">
        <v>97</v>
      </c>
      <c r="B11" s="115"/>
    </row>
    <row r="12" spans="1:10" x14ac:dyDescent="0.25">
      <c r="A12" s="2" t="s">
        <v>81</v>
      </c>
      <c r="B12" s="71" t="s">
        <v>0</v>
      </c>
      <c r="C12" s="71" t="s">
        <v>1</v>
      </c>
      <c r="D12" s="72" t="s">
        <v>2</v>
      </c>
      <c r="E12" s="71" t="s">
        <v>3</v>
      </c>
      <c r="F12" s="72" t="s">
        <v>4</v>
      </c>
      <c r="G12" s="87" t="s">
        <v>5</v>
      </c>
      <c r="H12" s="87" t="s">
        <v>12</v>
      </c>
      <c r="I12" s="87" t="s">
        <v>13</v>
      </c>
    </row>
    <row r="13" spans="1:10" ht="31.5" x14ac:dyDescent="0.25">
      <c r="A13" s="18" t="s">
        <v>11</v>
      </c>
      <c r="B13" s="18">
        <v>3</v>
      </c>
      <c r="C13" s="18">
        <v>1</v>
      </c>
      <c r="D13" s="18" t="s">
        <v>50</v>
      </c>
      <c r="E13" s="18" t="s">
        <v>51</v>
      </c>
      <c r="F13" s="18" t="s">
        <v>17</v>
      </c>
      <c r="G13" s="84">
        <v>800000</v>
      </c>
      <c r="H13" s="88">
        <v>760000</v>
      </c>
      <c r="I13" s="84">
        <f>G13*0.85</f>
        <v>680000</v>
      </c>
    </row>
    <row r="14" spans="1:10" s="75" customFormat="1" x14ac:dyDescent="0.25">
      <c r="A14" s="108" t="s">
        <v>10</v>
      </c>
      <c r="B14" s="108"/>
      <c r="C14" s="108"/>
      <c r="D14" s="108"/>
      <c r="E14" s="108"/>
      <c r="F14" s="108"/>
      <c r="G14" s="81">
        <f>SUM(G13:G13)</f>
        <v>800000</v>
      </c>
      <c r="H14" s="81">
        <f>SUM(H13:H13)</f>
        <v>760000</v>
      </c>
      <c r="I14" s="81">
        <f>SUM(I13:I13)</f>
        <v>680000</v>
      </c>
      <c r="J14" s="89"/>
    </row>
  </sheetData>
  <mergeCells count="6">
    <mergeCell ref="A14:F14"/>
    <mergeCell ref="A1:J1"/>
    <mergeCell ref="A7:F7"/>
    <mergeCell ref="A4:A6"/>
    <mergeCell ref="A2:B2"/>
    <mergeCell ref="A11:B11"/>
  </mergeCells>
  <dataValidations count="1">
    <dataValidation type="textLength" operator="equal" allowBlank="1" showInputMessage="1" showErrorMessage="1" sqref="D13">
      <formula1>13</formula1>
    </dataValidation>
  </dataValidations>
  <pageMargins left="0.25" right="0.25" top="0.75" bottom="0.75" header="0.3" footer="0.3"/>
  <pageSetup paperSize="9" scale="4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workbookViewId="0">
      <selection activeCell="D7" sqref="D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9.140625" style="1"/>
    <col min="4" max="4" width="17.140625" style="1" customWidth="1"/>
    <col min="5" max="5" width="40.7109375" style="1" customWidth="1"/>
    <col min="6" max="6" width="21.5703125" style="1" customWidth="1"/>
    <col min="7" max="7" width="15.85546875" style="82" customWidth="1"/>
    <col min="8" max="8" width="14.7109375" style="82" customWidth="1"/>
    <col min="9" max="9" width="15.42578125" style="82" customWidth="1"/>
    <col min="10" max="16384" width="9.140625" style="1"/>
  </cols>
  <sheetData>
    <row r="1" spans="1:9" ht="57.6" customHeight="1" x14ac:dyDescent="0.25">
      <c r="A1" s="114" t="s">
        <v>86</v>
      </c>
      <c r="B1" s="114"/>
      <c r="C1" s="114"/>
      <c r="D1" s="114"/>
      <c r="E1" s="114"/>
      <c r="F1" s="114"/>
      <c r="G1" s="114"/>
      <c r="H1" s="114"/>
      <c r="I1" s="114"/>
    </row>
    <row r="3" spans="1:9" x14ac:dyDescent="0.25">
      <c r="A3" s="115" t="s">
        <v>97</v>
      </c>
      <c r="B3" s="115"/>
    </row>
    <row r="4" spans="1:9" x14ac:dyDescent="0.25">
      <c r="A4" s="2" t="s">
        <v>99</v>
      </c>
      <c r="B4" s="71" t="s">
        <v>0</v>
      </c>
      <c r="C4" s="71" t="s">
        <v>1</v>
      </c>
      <c r="D4" s="72" t="s">
        <v>2</v>
      </c>
      <c r="E4" s="71" t="s">
        <v>3</v>
      </c>
      <c r="F4" s="72" t="s">
        <v>4</v>
      </c>
      <c r="G4" s="87" t="s">
        <v>5</v>
      </c>
      <c r="H4" s="87" t="s">
        <v>12</v>
      </c>
      <c r="I4" s="87" t="s">
        <v>13</v>
      </c>
    </row>
    <row r="5" spans="1:9" ht="47.25" x14ac:dyDescent="0.25">
      <c r="A5" s="21" t="s">
        <v>22</v>
      </c>
      <c r="B5" s="21">
        <v>3</v>
      </c>
      <c r="C5" s="21">
        <v>1</v>
      </c>
      <c r="D5" s="9" t="s">
        <v>42</v>
      </c>
      <c r="E5" s="21" t="s">
        <v>43</v>
      </c>
      <c r="F5" s="21" t="s">
        <v>44</v>
      </c>
      <c r="G5" s="91">
        <v>798598.32</v>
      </c>
      <c r="H5" s="84">
        <f>G5*0.95</f>
        <v>758668.40399999986</v>
      </c>
      <c r="I5" s="82">
        <f>G5*0.85</f>
        <v>678808.57199999993</v>
      </c>
    </row>
    <row r="6" spans="1:9" s="75" customFormat="1" x14ac:dyDescent="0.25">
      <c r="A6" s="108" t="s">
        <v>10</v>
      </c>
      <c r="B6" s="108"/>
      <c r="C6" s="108"/>
      <c r="D6" s="108"/>
      <c r="E6" s="108"/>
      <c r="F6" s="108"/>
      <c r="G6" s="81">
        <f>SUM(G5:G5)</f>
        <v>798598.32</v>
      </c>
      <c r="H6" s="81">
        <f>SUM(H5:H5)</f>
        <v>758668.40399999986</v>
      </c>
      <c r="I6" s="81">
        <f>SUM(I5:I5)</f>
        <v>678808.57199999993</v>
      </c>
    </row>
  </sheetData>
  <mergeCells count="3">
    <mergeCell ref="A1:I1"/>
    <mergeCell ref="A6:F6"/>
    <mergeCell ref="A3:B3"/>
  </mergeCells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Celkovo</vt:lpstr>
      <vt:lpstr>UMR NR</vt:lpstr>
      <vt:lpstr>UMR TT</vt:lpstr>
      <vt:lpstr>UMR TN</vt:lpstr>
      <vt:lpstr>UMR ZA</vt:lpstr>
      <vt:lpstr>UMR BB</vt:lpstr>
      <vt:lpstr>UMR PO</vt:lpstr>
      <vt:lpstr>UMR KE</vt:lpstr>
      <vt:lpstr>RIUS BB</vt:lpstr>
      <vt:lpstr>RIUS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Lancošová Juliána</cp:lastModifiedBy>
  <cp:lastPrinted>2018-05-04T09:07:08Z</cp:lastPrinted>
  <dcterms:created xsi:type="dcterms:W3CDTF">2018-01-17T08:09:02Z</dcterms:created>
  <dcterms:modified xsi:type="dcterms:W3CDTF">2018-05-16T14:09:32Z</dcterms:modified>
</cp:coreProperties>
</file>