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10_OKSIPRRaCLLD\Tlačové správy\Zoznamy schválených a neschválených projektov na internet\Cyklotrasy\"/>
    </mc:Choice>
  </mc:AlternateContent>
  <bookViews>
    <workbookView xWindow="3855" yWindow="1050" windowWidth="23640" windowHeight="10920" tabRatio="769"/>
  </bookViews>
  <sheets>
    <sheet name="UMR BA" sheetId="20" r:id="rId1"/>
    <sheet name="UMR NR" sheetId="27" r:id="rId2"/>
    <sheet name="UMR TN" sheetId="28" r:id="rId3"/>
    <sheet name="UMR PO" sheetId="29" r:id="rId4"/>
    <sheet name="UMR KE" sheetId="36" r:id="rId5"/>
    <sheet name="RIÚS TT" sheetId="31" r:id="rId6"/>
    <sheet name="RIÚS NR" sheetId="32" r:id="rId7"/>
    <sheet name="RIÚS ZA" sheetId="33" r:id="rId8"/>
    <sheet name="RIUS BB" sheetId="39" r:id="rId9"/>
    <sheet name="RIÚS PO" sheetId="35" r:id="rId10"/>
    <sheet name="RIUS KE" sheetId="30" r:id="rId11"/>
  </sheets>
  <definedNames>
    <definedName name="_xlnm._FilterDatabase" localSheetId="10" hidden="1">'RIUS KE'!$A$2:$I$2</definedName>
    <definedName name="_xlnm._FilterDatabase" localSheetId="6" hidden="1">'RIÚS NR'!$A$2:$K$2</definedName>
    <definedName name="_xlnm._FilterDatabase" localSheetId="9" hidden="1">'RIÚS PO'!$A$2:$I$2</definedName>
    <definedName name="_xlnm._FilterDatabase" localSheetId="5" hidden="1">'RIÚS TT'!$A$2:$I$2</definedName>
    <definedName name="_xlnm._FilterDatabase" localSheetId="7" hidden="1">'RIÚS ZA'!$A$2:$I$2</definedName>
    <definedName name="_xlnm._FilterDatabase" localSheetId="0" hidden="1">'UMR BA'!$A$2:$I$2</definedName>
    <definedName name="_xlnm._FilterDatabase" localSheetId="4" hidden="1">'UMR KE'!$A$2:$K$2</definedName>
    <definedName name="_xlnm._FilterDatabase" localSheetId="1" hidden="1">'UMR NR'!#REF!</definedName>
    <definedName name="_xlnm._FilterDatabase" localSheetId="3" hidden="1">'UMR PO'!$A$2:$K$2</definedName>
    <definedName name="_xlnm._FilterDatabase" localSheetId="2" hidden="1">'UMR TN'!$A$2:$K$2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9" l="1"/>
  <c r="I4" i="39" l="1"/>
  <c r="I5" i="39"/>
  <c r="I6" i="39"/>
  <c r="H6" i="39"/>
  <c r="H5" i="39"/>
  <c r="H4" i="39"/>
  <c r="G7" i="39"/>
  <c r="I3" i="39"/>
  <c r="H3" i="39"/>
  <c r="I7" i="39" l="1"/>
  <c r="H7" i="39"/>
  <c r="J4" i="30" l="1"/>
  <c r="J3" i="30"/>
  <c r="J5" i="30" s="1"/>
  <c r="J6" i="35"/>
  <c r="J5" i="35"/>
  <c r="J4" i="35"/>
  <c r="J3" i="35"/>
  <c r="J4" i="33"/>
  <c r="J3" i="33"/>
  <c r="J4" i="31"/>
  <c r="J3" i="31"/>
  <c r="J3" i="20"/>
  <c r="J4" i="20" s="1"/>
  <c r="J5" i="31" l="1"/>
  <c r="I3" i="20"/>
  <c r="I4" i="20" s="1"/>
  <c r="H10" i="33" l="1"/>
  <c r="G10" i="33"/>
  <c r="G5" i="32"/>
  <c r="I4" i="28"/>
  <c r="H4" i="28"/>
  <c r="G4" i="28"/>
  <c r="G6" i="27"/>
  <c r="G5" i="31" l="1"/>
  <c r="H5" i="31"/>
  <c r="I5" i="31"/>
  <c r="I3" i="27" l="1"/>
  <c r="I6" i="27" s="1"/>
  <c r="G11" i="30" l="1"/>
  <c r="H11" i="30"/>
  <c r="I10" i="30"/>
  <c r="I11" i="30" s="1"/>
  <c r="I5" i="30"/>
  <c r="H5" i="30"/>
  <c r="G5" i="30"/>
  <c r="J4" i="27" l="1"/>
  <c r="I6" i="35" l="1"/>
  <c r="H6" i="35"/>
  <c r="G6" i="35"/>
  <c r="I5" i="29"/>
  <c r="H5" i="29"/>
  <c r="J5" i="29"/>
  <c r="I10" i="31" l="1"/>
  <c r="I11" i="31" s="1"/>
  <c r="G10" i="20" l="1"/>
  <c r="I4" i="33" l="1"/>
  <c r="J3" i="32" l="1"/>
  <c r="I5" i="32" l="1"/>
  <c r="J3" i="28"/>
  <c r="J4" i="28" s="1"/>
  <c r="J3" i="27"/>
  <c r="H5" i="27"/>
  <c r="J5" i="27" l="1"/>
  <c r="J6" i="27" s="1"/>
  <c r="H6" i="27"/>
  <c r="H4" i="32"/>
  <c r="J4" i="32" l="1"/>
  <c r="J5" i="32" s="1"/>
  <c r="H5" i="32"/>
  <c r="I9" i="20"/>
  <c r="I10" i="20" s="1"/>
  <c r="H9" i="20"/>
  <c r="H10" i="20" s="1"/>
  <c r="G5" i="36" l="1"/>
  <c r="H5" i="36"/>
  <c r="I5" i="36"/>
  <c r="J4" i="36"/>
  <c r="J3" i="36"/>
  <c r="J5" i="36" l="1"/>
  <c r="G14" i="35"/>
  <c r="I12" i="35"/>
  <c r="I13" i="35"/>
  <c r="I11" i="35"/>
  <c r="H12" i="35"/>
  <c r="H13" i="35"/>
  <c r="H11" i="35"/>
  <c r="H14" i="35" l="1"/>
  <c r="I14" i="35"/>
  <c r="I9" i="33" l="1"/>
  <c r="I8" i="33"/>
  <c r="I3" i="33"/>
  <c r="I10" i="33" l="1"/>
</calcChain>
</file>

<file path=xl/sharedStrings.xml><?xml version="1.0" encoding="utf-8"?>
<sst xmlns="http://schemas.openxmlformats.org/spreadsheetml/2006/main" count="336" uniqueCount="159">
  <si>
    <t xml:space="preserve">Kolo </t>
  </si>
  <si>
    <t>ITMS</t>
  </si>
  <si>
    <t>Názov projektu</t>
  </si>
  <si>
    <t>Žiadateľ</t>
  </si>
  <si>
    <t>Žiadané COV</t>
  </si>
  <si>
    <t>Schválené COV</t>
  </si>
  <si>
    <t xml:space="preserve"> schválené NFP</t>
  </si>
  <si>
    <t>Schválené ERDF</t>
  </si>
  <si>
    <t xml:space="preserve">Spolu </t>
  </si>
  <si>
    <t xml:space="preserve">zastavené konanie </t>
  </si>
  <si>
    <t>žiadané NFP</t>
  </si>
  <si>
    <t>žiadané ERDF</t>
  </si>
  <si>
    <t xml:space="preserve">neschválené </t>
  </si>
  <si>
    <t xml:space="preserve">schválené </t>
  </si>
  <si>
    <t>UMR BA</t>
  </si>
  <si>
    <t>UMR NR</t>
  </si>
  <si>
    <t>UMR TN</t>
  </si>
  <si>
    <t>UMR PO</t>
  </si>
  <si>
    <t>UMR KE</t>
  </si>
  <si>
    <t>RIUS KE</t>
  </si>
  <si>
    <t>RIÚS PO</t>
  </si>
  <si>
    <t>Výzva: IROP-PO1-SC122-2016-15 - Zvýšenie atraktivity a prepravnej kapacity nemotorovej dopravy (predovšetkým cyklistickej dopravy) na celkovom počte prepravených osôb III. kolo</t>
  </si>
  <si>
    <t>NFP302010M332</t>
  </si>
  <si>
    <t>Výstavba infraštruktúry pre nemotorovú dopravu na území mesta Humenné</t>
  </si>
  <si>
    <t>Mesto Humenné</t>
  </si>
  <si>
    <t>NFP302010M320</t>
  </si>
  <si>
    <t>Spoločný chodník pre cyklistov a chodcov – pozdĺž cesty I/18</t>
  </si>
  <si>
    <t>Mesto Svit</t>
  </si>
  <si>
    <t>NFP302010M426</t>
  </si>
  <si>
    <t>Cyklochodník Toplianska ulica, Bardejov</t>
  </si>
  <si>
    <t>Mesto Bardejov</t>
  </si>
  <si>
    <t>NFP302010M472</t>
  </si>
  <si>
    <t>Euro Velo 11 v Prešovskom kraji, úsek Veľký Šariš – Pečovská Nová Ves, k. ú. Pečovská Nová Ves</t>
  </si>
  <si>
    <t>Obec Pečovská Nová Ves</t>
  </si>
  <si>
    <t>NFP302010M474</t>
  </si>
  <si>
    <t>Euro Velo 11 v Prešovskom kraji, úsek Veľký Šariš – Pečovská Nová Ves, k. ú. Šarišské Michaľany</t>
  </si>
  <si>
    <t>Obec Šarišské Michaľany</t>
  </si>
  <si>
    <t>NFP302010M477</t>
  </si>
  <si>
    <t>Eurovelo 11 – Sabinov a Orkucany</t>
  </si>
  <si>
    <t>Mesto SABINOV</t>
  </si>
  <si>
    <t>NFP302010M399</t>
  </si>
  <si>
    <t>Zvýšenie miestnej mobility vybudovaním cyklistickej infraštruktúry v meste Turzovka</t>
  </si>
  <si>
    <t>Mesto Turzovka</t>
  </si>
  <si>
    <t>NFP302010M206</t>
  </si>
  <si>
    <t>Mikulášska cyklotrasa ako ekologická alternatíva dopravy – 3. etapa</t>
  </si>
  <si>
    <t>Mesto Liptovský Mikuláš</t>
  </si>
  <si>
    <t>NFP302010M200</t>
  </si>
  <si>
    <t>Mikulášska cyklotrasa ako ekologická alternatíva dopravy – 2. etapa</t>
  </si>
  <si>
    <t>Mesto Košice</t>
  </si>
  <si>
    <t>Mesto Nitra</t>
  </si>
  <si>
    <t>Mesto Prešov</t>
  </si>
  <si>
    <t>Mesto Trenčín</t>
  </si>
  <si>
    <t>Mesto Želiezovce</t>
  </si>
  <si>
    <t>Mesto Veľký Šariš</t>
  </si>
  <si>
    <t>Mesto Topoľčany</t>
  </si>
  <si>
    <t>Mesto Malacky</t>
  </si>
  <si>
    <t>Mesto Detva</t>
  </si>
  <si>
    <t>Mesto Piešťany</t>
  </si>
  <si>
    <t>Obec Cífer</t>
  </si>
  <si>
    <t>NFP302010L753</t>
  </si>
  <si>
    <t>NFP302010L754</t>
  </si>
  <si>
    <t>NFP302010L755</t>
  </si>
  <si>
    <t>NFP302010M017</t>
  </si>
  <si>
    <t>NFP302010M102</t>
  </si>
  <si>
    <t>NFP302010M129</t>
  </si>
  <si>
    <t>NFP302010M165</t>
  </si>
  <si>
    <t>NFP302010M184</t>
  </si>
  <si>
    <t>NFP302010M217</t>
  </si>
  <si>
    <t>NFP302010M240</t>
  </si>
  <si>
    <t>NFP302010M311</t>
  </si>
  <si>
    <t>NFP302010M322</t>
  </si>
  <si>
    <t>NFP302010M329</t>
  </si>
  <si>
    <t>NFP302010M339</t>
  </si>
  <si>
    <t>NFP302010M367</t>
  </si>
  <si>
    <t>NFP302010M398</t>
  </si>
  <si>
    <t>NFP302010M400</t>
  </si>
  <si>
    <t>NFP302010M411</t>
  </si>
  <si>
    <t>NFP302010M432</t>
  </si>
  <si>
    <t>NFP302010M452</t>
  </si>
  <si>
    <t>NFP302010M469</t>
  </si>
  <si>
    <t>Mesto Krompachy</t>
  </si>
  <si>
    <t>Obec Malé Dvorníky</t>
  </si>
  <si>
    <t>Združenie obcí Modra - Šenkvice</t>
  </si>
  <si>
    <t>Náš región -Podpoľanie</t>
  </si>
  <si>
    <t>Železničná spoločnosť Slovensko, a.s.</t>
  </si>
  <si>
    <t>Obec Stožok</t>
  </si>
  <si>
    <t>Obec Harichovce</t>
  </si>
  <si>
    <t>Obec Iliašovce</t>
  </si>
  <si>
    <t>Cyklotrasa Nitra – Dražovce</t>
  </si>
  <si>
    <t>Cyklotrasa Autobusová stanica - Štúrova ul., Nitra</t>
  </si>
  <si>
    <t>Cyklotrasa Mlynárce – Diely – Klokočina</t>
  </si>
  <si>
    <t>Cyklotrasa Košice Eurovelo 11, časť B.2 - ústie Myslavského potoka do Hornádu</t>
  </si>
  <si>
    <t>Cyklistický chodník KROMPACHY centrum smer SLOVINKY</t>
  </si>
  <si>
    <t>Cyklocesta mesta Detva - cesta do a zo zamestnania</t>
  </si>
  <si>
    <t>Cyklotrasa Družstevná - Radlinského Malacky</t>
  </si>
  <si>
    <t>Cyklotrasy bez hraníc – štúdie a plány, Mikroregión Klátovské rameno, objekt: 204-04 Prispôsobenie účelovej komunikácie pre cyklistov a ostatnú dopravu, objekt: 204-07 Nemotoristická komunikácia pre cyklistov Malé Dvorníky</t>
  </si>
  <si>
    <t>Cyklocesta Modra - Šenkvice</t>
  </si>
  <si>
    <t>Cyklochodník Mlynský náhon (od ul. Kúpeľnej po areál VŠ)</t>
  </si>
  <si>
    <t>Vybudovanie cyklotrás v meste Piešťany - I. etapa</t>
  </si>
  <si>
    <t>Bližšie k práci, Zdravšie v živote – cyklistická doprava</t>
  </si>
  <si>
    <t>Cyklistické trasy v Želiezovciach -zvýšenie atraktivity a prepravnej kapacity nemotorovej dopravy</t>
  </si>
  <si>
    <t>Zvýšenie atraktivity nemotorovej dopravy prostredníctvom bike-sharingu v Košickom kraji</t>
  </si>
  <si>
    <t>Podpora budovania cyklistickej infraštruktúry v meste Topoľčany</t>
  </si>
  <si>
    <t>Vybudovanie cyklotrasy určenej na dochádzanie za zamestnaním</t>
  </si>
  <si>
    <t>Cyklotrasy v obci Cífer II. etapa</t>
  </si>
  <si>
    <t>Obnova existujúcich komunikácií pre nemotorovú dopravu v k.ú. Iliašovce a v k.ú. Harichovce</t>
  </si>
  <si>
    <t>Stavebné úpravy na existujúcich komunikáciách pre nemotorovú dopravu</t>
  </si>
  <si>
    <t>Zvýšenie atraktivity a prepravnej kapacity cyklistickej dopravy v meste Veľký Šariš - 2. etapa</t>
  </si>
  <si>
    <t>NFP302010M461</t>
  </si>
  <si>
    <t>Obec Klokoč</t>
  </si>
  <si>
    <t>Zvýšenie mestskej mobility budovaním siete cyklistickej infraštruktúry v Trenčíne: Chodník a cyklotrasa Kasárenská ul.</t>
  </si>
  <si>
    <t>80 572,15 </t>
  </si>
  <si>
    <t>schválené</t>
  </si>
  <si>
    <t>zastavené konanie</t>
  </si>
  <si>
    <t>Spolu</t>
  </si>
  <si>
    <t>UMB BA</t>
  </si>
  <si>
    <t>RIÚS TT</t>
  </si>
  <si>
    <t>RIÚS ZA</t>
  </si>
  <si>
    <t>RIÚS NR</t>
  </si>
  <si>
    <t>prebieha konanie o ŽoNFP</t>
  </si>
  <si>
    <t>RIÚS BB</t>
  </si>
  <si>
    <t>IČO</t>
  </si>
  <si>
    <t>00315524</t>
  </si>
  <si>
    <t>00800210</t>
  </si>
  <si>
    <t>00312037</t>
  </si>
  <si>
    <t>00314331</t>
  </si>
  <si>
    <t>50630491</t>
  </si>
  <si>
    <t>50471775</t>
  </si>
  <si>
    <t>00327972</t>
  </si>
  <si>
    <t>00327590</t>
  </si>
  <si>
    <t>00327735</t>
  </si>
  <si>
    <t>00319996</t>
  </si>
  <si>
    <t>00327808</t>
  </si>
  <si>
    <t>00612031</t>
  </si>
  <si>
    <t>00321842</t>
  </si>
  <si>
    <t>00327646</t>
  </si>
  <si>
    <t>00307696</t>
  </si>
  <si>
    <t>35914939</t>
  </si>
  <si>
    <t>00323021</t>
  </si>
  <si>
    <t>00304913</t>
  </si>
  <si>
    <t>00320293</t>
  </si>
  <si>
    <t>00326607</t>
  </si>
  <si>
    <t>00319805</t>
  </si>
  <si>
    <t>00329096</t>
  </si>
  <si>
    <t>00329185</t>
  </si>
  <si>
    <t>00312347</t>
  </si>
  <si>
    <t>00329282</t>
  </si>
  <si>
    <t>00311162</t>
  </si>
  <si>
    <t>00308307</t>
  </si>
  <si>
    <t>00691135</t>
  </si>
  <si>
    <t>zastavenie § 20 ods. 1, písm. a) (späťvzatie)</t>
  </si>
  <si>
    <t>Žiadané ERDF</t>
  </si>
  <si>
    <t>Žiadané NFP</t>
  </si>
  <si>
    <t>Dôvod neschválenia</t>
  </si>
  <si>
    <t>§ 19 ods. 9, písm. a) zákona č. 292/2014 Z.z</t>
  </si>
  <si>
    <t xml:space="preserve"> Schválené NFP</t>
  </si>
  <si>
    <t>Nesplnenie kritéria č. 1.1 súlad projektu s IROP</t>
  </si>
  <si>
    <t>zastavenie § 20 ods. 1 písm. a)</t>
  </si>
  <si>
    <t>4.1 Vecná oprávnenosť výdavkov projektu -
obsahová oprávnenosť, účelnosť a
účinnosť nesplnená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</si>
</sst>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E6B8B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/>
    </xf>
    <xf numFmtId="164" fontId="2" fillId="7" borderId="2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4" fontId="5" fillId="8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49" fontId="2" fillId="9" borderId="2" xfId="0" applyNumberFormat="1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Normal="100" workbookViewId="0">
      <selection activeCell="H15" sqref="H15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23" style="1" customWidth="1"/>
    <col min="4" max="4" width="40.7109375" style="1" customWidth="1"/>
    <col min="5" max="6" width="21.5703125" style="1" customWidth="1"/>
    <col min="7" max="7" width="15.85546875" style="31" customWidth="1"/>
    <col min="8" max="8" width="14.7109375" style="31" customWidth="1"/>
    <col min="9" max="9" width="15.42578125" style="31" customWidth="1"/>
    <col min="10" max="10" width="23" style="31" customWidth="1"/>
    <col min="11" max="16384" width="9.140625" style="1"/>
  </cols>
  <sheetData>
    <row r="1" spans="1:10" ht="57.6" customHeight="1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</row>
    <row r="2" spans="1:10" ht="31.5" x14ac:dyDescent="0.25">
      <c r="A2" s="15" t="s">
        <v>112</v>
      </c>
      <c r="B2" s="15" t="s">
        <v>0</v>
      </c>
      <c r="C2" s="16" t="s">
        <v>1</v>
      </c>
      <c r="D2" s="15" t="s">
        <v>2</v>
      </c>
      <c r="E2" s="16" t="s">
        <v>3</v>
      </c>
      <c r="F2" s="16" t="s">
        <v>121</v>
      </c>
      <c r="G2" s="25" t="s">
        <v>4</v>
      </c>
      <c r="H2" s="25" t="s">
        <v>5</v>
      </c>
      <c r="I2" s="25" t="s">
        <v>6</v>
      </c>
      <c r="J2" s="25" t="s">
        <v>7</v>
      </c>
    </row>
    <row r="3" spans="1:10" ht="31.5" x14ac:dyDescent="0.25">
      <c r="A3" s="24" t="s">
        <v>14</v>
      </c>
      <c r="B3" s="13">
        <v>3</v>
      </c>
      <c r="C3" s="9" t="s">
        <v>66</v>
      </c>
      <c r="D3" s="13" t="s">
        <v>94</v>
      </c>
      <c r="E3" s="13" t="s">
        <v>55</v>
      </c>
      <c r="F3" s="47" t="s">
        <v>139</v>
      </c>
      <c r="G3" s="26">
        <v>909925.4</v>
      </c>
      <c r="H3" s="33">
        <v>907825.29</v>
      </c>
      <c r="I3" s="33">
        <f>H3*0.95</f>
        <v>862434.02549999999</v>
      </c>
      <c r="J3" s="33">
        <f>H3*0.5</f>
        <v>453912.64500000002</v>
      </c>
    </row>
    <row r="4" spans="1:10" x14ac:dyDescent="0.25">
      <c r="A4" s="51" t="s">
        <v>8</v>
      </c>
      <c r="B4" s="51"/>
      <c r="C4" s="51"/>
      <c r="D4" s="51"/>
      <c r="E4" s="51"/>
      <c r="F4" s="47"/>
      <c r="G4" s="27"/>
      <c r="H4" s="27"/>
      <c r="I4" s="27">
        <f>SUM(I3)</f>
        <v>862434.02549999999</v>
      </c>
      <c r="J4" s="33">
        <f>SUM(J3)</f>
        <v>453912.64500000002</v>
      </c>
    </row>
    <row r="5" spans="1:10" ht="15.75" customHeight="1" x14ac:dyDescent="0.25">
      <c r="A5" s="10"/>
      <c r="B5" s="10"/>
      <c r="C5" s="10"/>
      <c r="D5" s="10"/>
      <c r="E5" s="10"/>
      <c r="G5" s="28"/>
      <c r="H5" s="28"/>
      <c r="I5" s="28"/>
    </row>
    <row r="6" spans="1:10" ht="15.75" customHeight="1" x14ac:dyDescent="0.25">
      <c r="A6" s="10"/>
      <c r="B6" s="10"/>
      <c r="C6" s="10"/>
      <c r="D6" s="10"/>
      <c r="E6" s="10"/>
      <c r="G6" s="28"/>
      <c r="H6" s="28"/>
      <c r="I6" s="28"/>
    </row>
    <row r="8" spans="1:10" ht="31.5" x14ac:dyDescent="0.25">
      <c r="A8" s="40" t="s">
        <v>113</v>
      </c>
      <c r="B8" s="17" t="s">
        <v>0</v>
      </c>
      <c r="C8" s="18" t="s">
        <v>1</v>
      </c>
      <c r="D8" s="17" t="s">
        <v>2</v>
      </c>
      <c r="E8" s="18" t="s">
        <v>3</v>
      </c>
      <c r="F8" s="18" t="s">
        <v>121</v>
      </c>
      <c r="G8" s="35" t="s">
        <v>4</v>
      </c>
      <c r="H8" s="35" t="s">
        <v>152</v>
      </c>
      <c r="I8" s="35" t="s">
        <v>151</v>
      </c>
      <c r="J8" s="35" t="s">
        <v>153</v>
      </c>
    </row>
    <row r="9" spans="1:10" ht="78.75" x14ac:dyDescent="0.25">
      <c r="A9" s="24" t="s">
        <v>115</v>
      </c>
      <c r="B9" s="13">
        <v>3</v>
      </c>
      <c r="C9" s="9" t="s">
        <v>68</v>
      </c>
      <c r="D9" s="13" t="s">
        <v>96</v>
      </c>
      <c r="E9" s="13" t="s">
        <v>82</v>
      </c>
      <c r="F9" s="47" t="s">
        <v>126</v>
      </c>
      <c r="G9" s="29">
        <v>749920.33</v>
      </c>
      <c r="H9" s="27">
        <f>G9*0.95</f>
        <v>712424.31349999993</v>
      </c>
      <c r="I9" s="27">
        <f>G9*0.5</f>
        <v>374960.16499999998</v>
      </c>
      <c r="J9" s="64" t="s">
        <v>150</v>
      </c>
    </row>
    <row r="10" spans="1:10" ht="22.5" customHeight="1" x14ac:dyDescent="0.25">
      <c r="A10" s="51" t="s">
        <v>8</v>
      </c>
      <c r="B10" s="51"/>
      <c r="C10" s="51"/>
      <c r="D10" s="51"/>
      <c r="E10" s="51"/>
      <c r="F10" s="47"/>
      <c r="G10" s="27">
        <f>G9</f>
        <v>749920.33</v>
      </c>
      <c r="H10" s="27">
        <f>H9</f>
        <v>712424.31349999993</v>
      </c>
      <c r="I10" s="27">
        <f>I9</f>
        <v>374960.16499999998</v>
      </c>
      <c r="J10" s="27"/>
    </row>
    <row r="11" spans="1:10" x14ac:dyDescent="0.25">
      <c r="A11" s="7"/>
      <c r="B11" s="7"/>
      <c r="C11" s="7"/>
      <c r="D11" s="7"/>
      <c r="E11" s="7"/>
      <c r="F11" s="7"/>
      <c r="G11" s="30"/>
      <c r="H11" s="30"/>
      <c r="I11" s="30"/>
    </row>
    <row r="12" spans="1:10" x14ac:dyDescent="0.25">
      <c r="A12" s="7"/>
      <c r="B12" s="7"/>
      <c r="C12" s="7"/>
      <c r="D12" s="7"/>
      <c r="E12" s="7"/>
      <c r="F12" s="7"/>
      <c r="G12" s="30"/>
      <c r="H12" s="30"/>
      <c r="I12" s="30"/>
    </row>
  </sheetData>
  <mergeCells count="3">
    <mergeCell ref="A10:E10"/>
    <mergeCell ref="A1:I1"/>
    <mergeCell ref="A4:E4"/>
  </mergeCell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Normal="100" workbookViewId="0">
      <selection activeCell="I3" sqref="I3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27.5703125" style="1" customWidth="1"/>
    <col min="4" max="4" width="40.7109375" style="1" customWidth="1"/>
    <col min="5" max="6" width="21.5703125" style="1" customWidth="1"/>
    <col min="7" max="7" width="17.140625" style="31" customWidth="1"/>
    <col min="8" max="8" width="17.42578125" style="31" customWidth="1"/>
    <col min="9" max="9" width="16.85546875" style="31" customWidth="1"/>
    <col min="10" max="10" width="17.7109375" style="31" customWidth="1"/>
    <col min="11" max="16384" width="9.140625" style="1"/>
  </cols>
  <sheetData>
    <row r="1" spans="1:10" ht="57.6" customHeight="1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</row>
    <row r="2" spans="1:10" ht="39" customHeight="1" x14ac:dyDescent="0.25">
      <c r="A2" s="15" t="s">
        <v>13</v>
      </c>
      <c r="B2" s="15" t="s">
        <v>0</v>
      </c>
      <c r="C2" s="16" t="s">
        <v>1</v>
      </c>
      <c r="D2" s="15" t="s">
        <v>2</v>
      </c>
      <c r="E2" s="16" t="s">
        <v>3</v>
      </c>
      <c r="F2" s="16" t="s">
        <v>121</v>
      </c>
      <c r="G2" s="25" t="s">
        <v>4</v>
      </c>
      <c r="H2" s="25" t="s">
        <v>5</v>
      </c>
      <c r="I2" s="25" t="s">
        <v>155</v>
      </c>
      <c r="J2" s="25" t="s">
        <v>7</v>
      </c>
    </row>
    <row r="3" spans="1:10" ht="31.5" x14ac:dyDescent="0.25">
      <c r="A3" s="53" t="s">
        <v>20</v>
      </c>
      <c r="B3" s="13">
        <v>3</v>
      </c>
      <c r="C3" s="5" t="s">
        <v>22</v>
      </c>
      <c r="D3" s="5" t="s">
        <v>23</v>
      </c>
      <c r="E3" s="5" t="s">
        <v>24</v>
      </c>
      <c r="F3" s="4" t="s">
        <v>138</v>
      </c>
      <c r="G3" s="32">
        <v>162424.12</v>
      </c>
      <c r="H3" s="27">
        <v>162313.81</v>
      </c>
      <c r="I3" s="27">
        <v>154198.12</v>
      </c>
      <c r="J3" s="27">
        <f>H3*0.85</f>
        <v>137966.73850000001</v>
      </c>
    </row>
    <row r="4" spans="1:10" ht="31.5" x14ac:dyDescent="0.25">
      <c r="A4" s="54"/>
      <c r="B4" s="13">
        <v>3</v>
      </c>
      <c r="C4" s="3" t="s">
        <v>25</v>
      </c>
      <c r="D4" s="3" t="s">
        <v>26</v>
      </c>
      <c r="E4" s="3" t="s">
        <v>27</v>
      </c>
      <c r="F4" s="4" t="s">
        <v>141</v>
      </c>
      <c r="G4" s="33">
        <v>499966.2</v>
      </c>
      <c r="H4" s="29">
        <v>493550.95</v>
      </c>
      <c r="I4" s="27">
        <v>468873.4</v>
      </c>
      <c r="J4" s="27">
        <f t="shared" ref="J4:J5" si="0">H4*0.85</f>
        <v>419518.3075</v>
      </c>
    </row>
    <row r="5" spans="1:10" x14ac:dyDescent="0.25">
      <c r="A5" s="60"/>
      <c r="B5" s="13">
        <v>3</v>
      </c>
      <c r="C5" s="5" t="s">
        <v>28</v>
      </c>
      <c r="D5" s="5" t="s">
        <v>29</v>
      </c>
      <c r="E5" s="5" t="s">
        <v>30</v>
      </c>
      <c r="F5" s="4" t="s">
        <v>134</v>
      </c>
      <c r="G5" s="27">
        <v>671563.32</v>
      </c>
      <c r="H5" s="27">
        <v>671563.32</v>
      </c>
      <c r="I5" s="27">
        <v>637985.15</v>
      </c>
      <c r="J5" s="27">
        <f t="shared" si="0"/>
        <v>570828.82199999993</v>
      </c>
    </row>
    <row r="6" spans="1:10" x14ac:dyDescent="0.25">
      <c r="A6" s="51" t="s">
        <v>8</v>
      </c>
      <c r="B6" s="51"/>
      <c r="C6" s="51"/>
      <c r="D6" s="51"/>
      <c r="E6" s="51"/>
      <c r="F6" s="47"/>
      <c r="G6" s="27">
        <f>SUM(G3:G5)</f>
        <v>1333953.6400000001</v>
      </c>
      <c r="H6" s="27">
        <f>SUM(H3:H5)</f>
        <v>1327428.08</v>
      </c>
      <c r="I6" s="27">
        <f>SUM(I3:I5)</f>
        <v>1261056.67</v>
      </c>
      <c r="J6" s="27">
        <f>SUM(J3:J5)</f>
        <v>1128313.8679999998</v>
      </c>
    </row>
    <row r="7" spans="1:10" ht="15.75" customHeight="1" x14ac:dyDescent="0.25">
      <c r="A7" s="10"/>
      <c r="B7" s="10"/>
      <c r="C7" s="10"/>
      <c r="D7" s="10"/>
      <c r="E7" s="10"/>
      <c r="F7" s="10"/>
      <c r="G7" s="34"/>
      <c r="H7" s="34"/>
      <c r="I7" s="34"/>
    </row>
    <row r="8" spans="1:10" x14ac:dyDescent="0.25">
      <c r="A8" s="7"/>
      <c r="B8" s="7"/>
      <c r="C8" s="7"/>
      <c r="D8" s="7"/>
      <c r="E8" s="7"/>
      <c r="F8" s="7"/>
      <c r="G8" s="30"/>
      <c r="H8" s="30"/>
      <c r="I8" s="30"/>
    </row>
    <row r="10" spans="1:10" ht="31.5" x14ac:dyDescent="0.25">
      <c r="A10" s="17" t="s">
        <v>9</v>
      </c>
      <c r="B10" s="17" t="s">
        <v>0</v>
      </c>
      <c r="C10" s="18" t="s">
        <v>1</v>
      </c>
      <c r="D10" s="17" t="s">
        <v>2</v>
      </c>
      <c r="E10" s="18" t="s">
        <v>3</v>
      </c>
      <c r="F10" s="18" t="s">
        <v>121</v>
      </c>
      <c r="G10" s="35" t="s">
        <v>4</v>
      </c>
      <c r="H10" s="35" t="s">
        <v>152</v>
      </c>
      <c r="I10" s="35" t="s">
        <v>151</v>
      </c>
      <c r="J10" s="35" t="s">
        <v>153</v>
      </c>
    </row>
    <row r="11" spans="1:10" ht="47.25" x14ac:dyDescent="0.25">
      <c r="A11" s="53" t="s">
        <v>20</v>
      </c>
      <c r="B11" s="5">
        <v>3</v>
      </c>
      <c r="C11" s="5" t="s">
        <v>31</v>
      </c>
      <c r="D11" s="5" t="s">
        <v>32</v>
      </c>
      <c r="E11" s="5" t="s">
        <v>33</v>
      </c>
      <c r="F11" s="4" t="s">
        <v>129</v>
      </c>
      <c r="G11" s="36">
        <v>762379.3</v>
      </c>
      <c r="H11" s="32">
        <f>ROUND(G11*0.95,2)</f>
        <v>724260.34</v>
      </c>
      <c r="I11" s="32">
        <f>ROUND(G11*0.85,2)</f>
        <v>648022.41</v>
      </c>
      <c r="J11" s="63" t="s">
        <v>157</v>
      </c>
    </row>
    <row r="12" spans="1:10" ht="47.25" x14ac:dyDescent="0.25">
      <c r="A12" s="54"/>
      <c r="B12" s="13">
        <v>3</v>
      </c>
      <c r="C12" s="5" t="s">
        <v>34</v>
      </c>
      <c r="D12" s="5" t="s">
        <v>35</v>
      </c>
      <c r="E12" s="5" t="s">
        <v>36</v>
      </c>
      <c r="F12" s="4" t="s">
        <v>132</v>
      </c>
      <c r="G12" s="36">
        <v>464620.06</v>
      </c>
      <c r="H12" s="32">
        <f t="shared" ref="H12:H13" si="1">ROUND(G12*0.95,2)</f>
        <v>441389.06</v>
      </c>
      <c r="I12" s="32">
        <f t="shared" ref="I12:I13" si="2">ROUND(G12*0.85,2)</f>
        <v>394927.05</v>
      </c>
      <c r="J12" s="63" t="s">
        <v>157</v>
      </c>
    </row>
    <row r="13" spans="1:10" ht="35.25" customHeight="1" x14ac:dyDescent="0.25">
      <c r="A13" s="60"/>
      <c r="B13" s="13">
        <v>3</v>
      </c>
      <c r="C13" s="5" t="s">
        <v>37</v>
      </c>
      <c r="D13" s="5" t="s">
        <v>38</v>
      </c>
      <c r="E13" s="5" t="s">
        <v>39</v>
      </c>
      <c r="F13" s="4" t="s">
        <v>130</v>
      </c>
      <c r="G13" s="36">
        <v>1053937.56</v>
      </c>
      <c r="H13" s="32">
        <f t="shared" si="1"/>
        <v>1001240.68</v>
      </c>
      <c r="I13" s="32">
        <f t="shared" si="2"/>
        <v>895846.93</v>
      </c>
      <c r="J13" s="63" t="s">
        <v>157</v>
      </c>
    </row>
    <row r="14" spans="1:10" s="12" customFormat="1" x14ac:dyDescent="0.25">
      <c r="A14" s="61" t="s">
        <v>8</v>
      </c>
      <c r="B14" s="61"/>
      <c r="C14" s="61"/>
      <c r="D14" s="61"/>
      <c r="E14" s="61"/>
      <c r="F14" s="50"/>
      <c r="G14" s="27">
        <f>SUM(G11:G13)</f>
        <v>2280936.92</v>
      </c>
      <c r="H14" s="27">
        <f t="shared" ref="H14:I14" si="3">SUM(H11:H13)</f>
        <v>2166890.08</v>
      </c>
      <c r="I14" s="27">
        <f t="shared" si="3"/>
        <v>1938796.3900000001</v>
      </c>
      <c r="J14" s="63"/>
    </row>
  </sheetData>
  <mergeCells count="5">
    <mergeCell ref="A11:A13"/>
    <mergeCell ref="A14:E14"/>
    <mergeCell ref="A1:I1"/>
    <mergeCell ref="A3:A5"/>
    <mergeCell ref="A6:E6"/>
  </mergeCells>
  <pageMargins left="0.25" right="0.25" top="0.75" bottom="0.75" header="0.3" footer="0.3"/>
  <pageSetup paperSize="9" scale="4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Normal="100" workbookViewId="0">
      <selection activeCell="I3" sqref="I3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21.28515625" style="1" customWidth="1"/>
    <col min="4" max="4" width="40.7109375" style="1" customWidth="1"/>
    <col min="5" max="6" width="21.5703125" style="1" customWidth="1"/>
    <col min="7" max="7" width="15.85546875" style="31" customWidth="1"/>
    <col min="8" max="9" width="16" style="31" bestFit="1" customWidth="1"/>
    <col min="10" max="10" width="25.140625" style="31" customWidth="1"/>
    <col min="11" max="16384" width="9.140625" style="1"/>
  </cols>
  <sheetData>
    <row r="1" spans="1:10" ht="57.6" customHeight="1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</row>
    <row r="2" spans="1:10" ht="30" customHeight="1" x14ac:dyDescent="0.25">
      <c r="A2" s="15" t="s">
        <v>13</v>
      </c>
      <c r="B2" s="15" t="s">
        <v>0</v>
      </c>
      <c r="C2" s="16" t="s">
        <v>1</v>
      </c>
      <c r="D2" s="15" t="s">
        <v>2</v>
      </c>
      <c r="E2" s="16" t="s">
        <v>3</v>
      </c>
      <c r="F2" s="16" t="s">
        <v>121</v>
      </c>
      <c r="G2" s="25" t="s">
        <v>4</v>
      </c>
      <c r="H2" s="25" t="s">
        <v>5</v>
      </c>
      <c r="I2" s="25" t="s">
        <v>155</v>
      </c>
      <c r="J2" s="25" t="s">
        <v>7</v>
      </c>
    </row>
    <row r="3" spans="1:10" ht="62.25" customHeight="1" x14ac:dyDescent="0.25">
      <c r="A3" s="53" t="s">
        <v>19</v>
      </c>
      <c r="B3" s="13">
        <v>3</v>
      </c>
      <c r="C3" s="13" t="s">
        <v>77</v>
      </c>
      <c r="D3" s="13" t="s">
        <v>105</v>
      </c>
      <c r="E3" s="13" t="s">
        <v>86</v>
      </c>
      <c r="F3" s="4" t="s">
        <v>143</v>
      </c>
      <c r="G3" s="27">
        <v>1616215.78</v>
      </c>
      <c r="H3" s="27">
        <v>1616215.78</v>
      </c>
      <c r="I3" s="27">
        <v>1535404.99</v>
      </c>
      <c r="J3" s="33">
        <f>H3*0.85</f>
        <v>1373783.4129999999</v>
      </c>
    </row>
    <row r="4" spans="1:10" ht="47.25" customHeight="1" x14ac:dyDescent="0.25">
      <c r="A4" s="54"/>
      <c r="B4" s="13">
        <v>3</v>
      </c>
      <c r="C4" s="13" t="s">
        <v>63</v>
      </c>
      <c r="D4" s="13" t="s">
        <v>92</v>
      </c>
      <c r="E4" s="13" t="s">
        <v>80</v>
      </c>
      <c r="F4" s="4" t="s">
        <v>146</v>
      </c>
      <c r="G4" s="33">
        <v>101685.84</v>
      </c>
      <c r="H4" s="27">
        <v>101685.84</v>
      </c>
      <c r="I4" s="27">
        <v>96601.55</v>
      </c>
      <c r="J4" s="33">
        <f>H4*0.85</f>
        <v>86432.963999999993</v>
      </c>
    </row>
    <row r="5" spans="1:10" x14ac:dyDescent="0.25">
      <c r="A5" s="51" t="s">
        <v>8</v>
      </c>
      <c r="B5" s="51"/>
      <c r="C5" s="51"/>
      <c r="D5" s="51"/>
      <c r="E5" s="51"/>
      <c r="F5" s="47"/>
      <c r="G5" s="27">
        <f>SUM(G3:G4)</f>
        <v>1717901.62</v>
      </c>
      <c r="H5" s="27">
        <f>SUM(H3:H4)</f>
        <v>1717901.62</v>
      </c>
      <c r="I5" s="27">
        <f>SUM(I3:I4)</f>
        <v>1632006.54</v>
      </c>
      <c r="J5" s="33">
        <f>SUM(J3:J4)</f>
        <v>1460216.3769999999</v>
      </c>
    </row>
    <row r="6" spans="1:10" ht="15.75" customHeight="1" x14ac:dyDescent="0.25">
      <c r="A6" s="10"/>
      <c r="B6" s="10"/>
      <c r="C6" s="10"/>
      <c r="D6" s="10"/>
      <c r="E6" s="10"/>
      <c r="F6" s="10"/>
      <c r="G6" s="28"/>
      <c r="H6" s="28"/>
      <c r="I6" s="28"/>
      <c r="J6" s="1"/>
    </row>
    <row r="7" spans="1:10" ht="15.75" customHeight="1" x14ac:dyDescent="0.25">
      <c r="A7" s="10"/>
      <c r="B7" s="10"/>
      <c r="C7" s="10"/>
      <c r="D7" s="10"/>
      <c r="E7" s="10"/>
      <c r="F7" s="10"/>
      <c r="G7" s="34"/>
      <c r="H7" s="34"/>
      <c r="I7" s="34"/>
      <c r="J7" s="1"/>
    </row>
    <row r="8" spans="1:10" x14ac:dyDescent="0.25">
      <c r="J8" s="1"/>
    </row>
    <row r="9" spans="1:10" ht="26.25" customHeight="1" x14ac:dyDescent="0.25">
      <c r="A9" s="21" t="s">
        <v>12</v>
      </c>
      <c r="B9" s="21" t="s">
        <v>0</v>
      </c>
      <c r="C9" s="22" t="s">
        <v>1</v>
      </c>
      <c r="D9" s="21" t="s">
        <v>2</v>
      </c>
      <c r="E9" s="22" t="s">
        <v>3</v>
      </c>
      <c r="F9" s="22" t="s">
        <v>121</v>
      </c>
      <c r="G9" s="37" t="s">
        <v>4</v>
      </c>
      <c r="H9" s="37" t="s">
        <v>152</v>
      </c>
      <c r="I9" s="37" t="s">
        <v>151</v>
      </c>
      <c r="J9" s="37" t="s">
        <v>153</v>
      </c>
    </row>
    <row r="10" spans="1:10" ht="78.75" x14ac:dyDescent="0.25">
      <c r="A10" s="23" t="s">
        <v>19</v>
      </c>
      <c r="B10" s="13">
        <v>3</v>
      </c>
      <c r="C10" s="13" t="s">
        <v>78</v>
      </c>
      <c r="D10" s="13" t="s">
        <v>106</v>
      </c>
      <c r="E10" s="13" t="s">
        <v>87</v>
      </c>
      <c r="F10" s="4" t="s">
        <v>144</v>
      </c>
      <c r="G10" s="27">
        <v>1485915.82</v>
      </c>
      <c r="H10" s="27">
        <v>1411620.03</v>
      </c>
      <c r="I10" s="27">
        <f>G10*0.85</f>
        <v>1263028.4469999999</v>
      </c>
      <c r="J10" s="62" t="s">
        <v>158</v>
      </c>
    </row>
    <row r="11" spans="1:10" x14ac:dyDescent="0.25">
      <c r="A11" s="51" t="s">
        <v>8</v>
      </c>
      <c r="B11" s="51"/>
      <c r="C11" s="51"/>
      <c r="D11" s="51"/>
      <c r="E11" s="51"/>
      <c r="F11" s="47"/>
      <c r="G11" s="27">
        <f>SUM(G10)</f>
        <v>1485915.82</v>
      </c>
      <c r="H11" s="27">
        <f>SUM(H10)</f>
        <v>1411620.03</v>
      </c>
      <c r="I11" s="27">
        <f>SUM(I10)</f>
        <v>1263028.4469999999</v>
      </c>
      <c r="J11" s="62"/>
    </row>
    <row r="12" spans="1:10" x14ac:dyDescent="0.25">
      <c r="A12" s="7"/>
      <c r="B12" s="7"/>
      <c r="C12" s="7"/>
      <c r="D12" s="7"/>
      <c r="E12" s="7"/>
      <c r="F12" s="7"/>
      <c r="G12" s="30"/>
      <c r="H12" s="30"/>
      <c r="I12" s="30"/>
    </row>
    <row r="13" spans="1:10" x14ac:dyDescent="0.25">
      <c r="A13" s="7"/>
      <c r="B13" s="7"/>
      <c r="C13" s="7"/>
      <c r="D13" s="7"/>
      <c r="E13" s="7"/>
      <c r="F13" s="7"/>
      <c r="G13" s="30"/>
      <c r="H13" s="30"/>
      <c r="I13" s="30"/>
    </row>
  </sheetData>
  <mergeCells count="4">
    <mergeCell ref="A11:E11"/>
    <mergeCell ref="A1:I1"/>
    <mergeCell ref="A3:A4"/>
    <mergeCell ref="A5:E5"/>
  </mergeCell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zoomScaleNormal="100" workbookViewId="0">
      <selection activeCell="F5" sqref="F5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20" style="1" customWidth="1"/>
    <col min="4" max="4" width="40.7109375" style="1" customWidth="1"/>
    <col min="5" max="6" width="21.5703125" style="1" customWidth="1"/>
    <col min="7" max="7" width="15.85546875" style="31" customWidth="1"/>
    <col min="8" max="8" width="14.7109375" style="31" customWidth="1"/>
    <col min="9" max="9" width="15.42578125" style="31" customWidth="1"/>
    <col min="10" max="10" width="21.140625" style="31" customWidth="1"/>
    <col min="11" max="11" width="33.28515625" style="1" customWidth="1"/>
    <col min="12" max="16384" width="9.140625" style="1"/>
  </cols>
  <sheetData>
    <row r="1" spans="1:10" ht="57.6" customHeight="1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1.5" x14ac:dyDescent="0.25">
      <c r="A2" s="15" t="s">
        <v>13</v>
      </c>
      <c r="B2" s="15" t="s">
        <v>0</v>
      </c>
      <c r="C2" s="16" t="s">
        <v>1</v>
      </c>
      <c r="D2" s="15" t="s">
        <v>2</v>
      </c>
      <c r="E2" s="16" t="s">
        <v>3</v>
      </c>
      <c r="F2" s="16" t="s">
        <v>121</v>
      </c>
      <c r="G2" s="25" t="s">
        <v>4</v>
      </c>
      <c r="H2" s="25" t="s">
        <v>5</v>
      </c>
      <c r="I2" s="25" t="s">
        <v>6</v>
      </c>
      <c r="J2" s="25" t="s">
        <v>7</v>
      </c>
    </row>
    <row r="3" spans="1:10" ht="47.25" customHeight="1" x14ac:dyDescent="0.25">
      <c r="A3" s="53" t="s">
        <v>15</v>
      </c>
      <c r="B3" s="13">
        <v>3</v>
      </c>
      <c r="C3" s="9" t="s">
        <v>60</v>
      </c>
      <c r="D3" s="13" t="s">
        <v>89</v>
      </c>
      <c r="E3" s="13" t="s">
        <v>49</v>
      </c>
      <c r="F3" s="47" t="s">
        <v>148</v>
      </c>
      <c r="G3" s="29">
        <v>223625.92</v>
      </c>
      <c r="H3" s="29">
        <v>223625.92</v>
      </c>
      <c r="I3" s="27">
        <f>H3*0.95</f>
        <v>212444.62400000001</v>
      </c>
      <c r="J3" s="27">
        <f>H3*0.85</f>
        <v>190082.03200000001</v>
      </c>
    </row>
    <row r="4" spans="1:10" ht="48.75" customHeight="1" x14ac:dyDescent="0.25">
      <c r="A4" s="54"/>
      <c r="B4" s="13">
        <v>3</v>
      </c>
      <c r="C4" s="9" t="s">
        <v>61</v>
      </c>
      <c r="D4" s="13" t="s">
        <v>90</v>
      </c>
      <c r="E4" s="13" t="s">
        <v>49</v>
      </c>
      <c r="F4" s="47" t="s">
        <v>148</v>
      </c>
      <c r="G4" s="29">
        <v>1433357.02</v>
      </c>
      <c r="H4" s="27">
        <v>1433357.02</v>
      </c>
      <c r="I4" s="27">
        <v>1361689.17</v>
      </c>
      <c r="J4" s="27">
        <f>H4*0.85</f>
        <v>1218353.4669999999</v>
      </c>
    </row>
    <row r="5" spans="1:10" ht="38.25" customHeight="1" x14ac:dyDescent="0.25">
      <c r="A5" s="54"/>
      <c r="B5" s="13">
        <v>3</v>
      </c>
      <c r="C5" s="9" t="s">
        <v>59</v>
      </c>
      <c r="D5" s="13" t="s">
        <v>88</v>
      </c>
      <c r="E5" s="13" t="s">
        <v>49</v>
      </c>
      <c r="F5" s="47" t="s">
        <v>148</v>
      </c>
      <c r="G5" s="26">
        <v>260221.64</v>
      </c>
      <c r="H5" s="27">
        <f>G5-4793.8</f>
        <v>255427.84000000003</v>
      </c>
      <c r="I5" s="27">
        <v>242656.45</v>
      </c>
      <c r="J5" s="27">
        <f>H5*0.85</f>
        <v>217113.66400000002</v>
      </c>
    </row>
    <row r="6" spans="1:10" x14ac:dyDescent="0.25">
      <c r="A6" s="51" t="s">
        <v>8</v>
      </c>
      <c r="B6" s="51"/>
      <c r="C6" s="51"/>
      <c r="D6" s="51"/>
      <c r="E6" s="51"/>
      <c r="F6" s="47"/>
      <c r="G6" s="27">
        <f>SUM(G3:G5)</f>
        <v>1917204.58</v>
      </c>
      <c r="H6" s="27">
        <f>SUM(H3:H5)</f>
        <v>1912410.78</v>
      </c>
      <c r="I6" s="27">
        <f>SUM(I3:I5)</f>
        <v>1816790.2439999999</v>
      </c>
      <c r="J6" s="27">
        <f>SUM(J3:J5)</f>
        <v>1625549.1629999999</v>
      </c>
    </row>
    <row r="7" spans="1:10" ht="15.75" customHeight="1" x14ac:dyDescent="0.25">
      <c r="A7" s="10"/>
      <c r="B7" s="10"/>
      <c r="C7" s="10"/>
      <c r="D7" s="10"/>
      <c r="E7" s="10"/>
      <c r="F7" s="10"/>
      <c r="G7" s="34"/>
      <c r="H7" s="34"/>
      <c r="I7" s="34"/>
      <c r="J7" s="28"/>
    </row>
  </sheetData>
  <mergeCells count="3">
    <mergeCell ref="A1:J1"/>
    <mergeCell ref="A3:A5"/>
    <mergeCell ref="A6:E6"/>
  </mergeCells>
  <conditionalFormatting sqref="J7">
    <cfRule type="cellIs" dxfId="4" priority="3" operator="greaterThan">
      <formula>0</formula>
    </cfRule>
  </conditionalFormatting>
  <pageMargins left="0.25" right="0.25" top="0.75" bottom="0.75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zoomScaleNormal="100" workbookViewId="0">
      <selection activeCell="F3" sqref="F3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20.42578125" style="1" customWidth="1"/>
    <col min="4" max="4" width="40.7109375" style="1" customWidth="1"/>
    <col min="5" max="6" width="21.5703125" style="1" customWidth="1"/>
    <col min="7" max="7" width="15.85546875" style="31" customWidth="1"/>
    <col min="8" max="8" width="14.7109375" style="31" customWidth="1"/>
    <col min="9" max="9" width="15.42578125" style="31" customWidth="1"/>
    <col min="10" max="10" width="21.140625" style="31" customWidth="1"/>
    <col min="11" max="11" width="33.28515625" style="1" customWidth="1"/>
    <col min="12" max="16384" width="9.140625" style="1"/>
  </cols>
  <sheetData>
    <row r="1" spans="1:11" ht="57.6" customHeight="1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31.5" x14ac:dyDescent="0.25">
      <c r="A2" s="15" t="s">
        <v>13</v>
      </c>
      <c r="B2" s="15" t="s">
        <v>0</v>
      </c>
      <c r="C2" s="16" t="s">
        <v>1</v>
      </c>
      <c r="D2" s="15" t="s">
        <v>2</v>
      </c>
      <c r="E2" s="16" t="s">
        <v>3</v>
      </c>
      <c r="F2" s="16" t="s">
        <v>121</v>
      </c>
      <c r="G2" s="25" t="s">
        <v>4</v>
      </c>
      <c r="H2" s="25" t="s">
        <v>5</v>
      </c>
      <c r="I2" s="25" t="s">
        <v>6</v>
      </c>
      <c r="J2" s="25" t="s">
        <v>7</v>
      </c>
      <c r="K2" s="2"/>
    </row>
    <row r="3" spans="1:11" ht="63" x14ac:dyDescent="0.25">
      <c r="A3" s="24" t="s">
        <v>16</v>
      </c>
      <c r="B3" s="13">
        <v>3</v>
      </c>
      <c r="C3" s="4" t="s">
        <v>65</v>
      </c>
      <c r="D3" s="8" t="s">
        <v>110</v>
      </c>
      <c r="E3" s="4" t="s">
        <v>51</v>
      </c>
      <c r="F3" s="4" t="s">
        <v>124</v>
      </c>
      <c r="G3" s="26">
        <v>184864.95</v>
      </c>
      <c r="H3" s="27">
        <v>184864.95</v>
      </c>
      <c r="I3" s="27">
        <v>175621.7</v>
      </c>
      <c r="J3" s="27">
        <f>H3*0.85</f>
        <v>157135.20750000002</v>
      </c>
      <c r="K3" s="2"/>
    </row>
    <row r="4" spans="1:11" x14ac:dyDescent="0.25">
      <c r="A4" s="51" t="s">
        <v>8</v>
      </c>
      <c r="B4" s="51"/>
      <c r="C4" s="51"/>
      <c r="D4" s="51"/>
      <c r="E4" s="51"/>
      <c r="F4" s="47"/>
      <c r="G4" s="27">
        <f>SUM(G3)</f>
        <v>184864.95</v>
      </c>
      <c r="H4" s="27">
        <f>SUM(H3)</f>
        <v>184864.95</v>
      </c>
      <c r="I4" s="27">
        <f>SUM(I3)</f>
        <v>175621.7</v>
      </c>
      <c r="J4" s="27">
        <f>SUM(J3)</f>
        <v>157135.20750000002</v>
      </c>
    </row>
    <row r="5" spans="1:11" ht="14.25" customHeight="1" x14ac:dyDescent="0.25">
      <c r="A5" s="10"/>
      <c r="B5" s="10"/>
      <c r="C5" s="10"/>
      <c r="D5" s="10"/>
      <c r="E5" s="10"/>
      <c r="F5" s="10"/>
      <c r="G5" s="34"/>
      <c r="H5" s="34"/>
      <c r="I5" s="34"/>
      <c r="J5" s="28"/>
    </row>
    <row r="6" spans="1:11" ht="15.75" customHeight="1" x14ac:dyDescent="0.25">
      <c r="K6" s="6"/>
    </row>
    <row r="7" spans="1:11" ht="15.75" customHeight="1" x14ac:dyDescent="0.25"/>
  </sheetData>
  <mergeCells count="2">
    <mergeCell ref="A1:J1"/>
    <mergeCell ref="A4:E4"/>
  </mergeCells>
  <conditionalFormatting sqref="J5">
    <cfRule type="cellIs" dxfId="3" priority="3" operator="greaterThan">
      <formula>0</formula>
    </cfRule>
  </conditionalFormatting>
  <pageMargins left="0.25" right="0.25" top="0.75" bottom="0.75" header="0.3" footer="0.3"/>
  <pageSetup paperSize="9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zoomScaleNormal="100" workbookViewId="0">
      <selection activeCell="F4" sqref="F4"/>
    </sheetView>
  </sheetViews>
  <sheetFormatPr defaultColWidth="9.140625" defaultRowHeight="15.75" x14ac:dyDescent="0.25"/>
  <cols>
    <col min="1" max="1" width="15.5703125" style="1" customWidth="1"/>
    <col min="2" max="2" width="8.85546875" style="1" customWidth="1"/>
    <col min="3" max="3" width="21.85546875" style="1" customWidth="1"/>
    <col min="4" max="4" width="54.42578125" style="1" customWidth="1"/>
    <col min="5" max="6" width="21.5703125" style="1" customWidth="1"/>
    <col min="7" max="7" width="15.85546875" style="31" customWidth="1"/>
    <col min="8" max="8" width="14.7109375" style="31" customWidth="1"/>
    <col min="9" max="9" width="15.42578125" style="31" customWidth="1"/>
    <col min="10" max="10" width="21.140625" style="31" customWidth="1"/>
    <col min="11" max="11" width="33.28515625" style="1" customWidth="1"/>
    <col min="12" max="16384" width="9.140625" style="1"/>
  </cols>
  <sheetData>
    <row r="1" spans="1:11" ht="57.6" customHeight="1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31.5" x14ac:dyDescent="0.25">
      <c r="A2" s="15" t="s">
        <v>13</v>
      </c>
      <c r="B2" s="15" t="s">
        <v>0</v>
      </c>
      <c r="C2" s="16" t="s">
        <v>1</v>
      </c>
      <c r="D2" s="15" t="s">
        <v>2</v>
      </c>
      <c r="E2" s="16" t="s">
        <v>3</v>
      </c>
      <c r="F2" s="16" t="s">
        <v>121</v>
      </c>
      <c r="G2" s="25" t="s">
        <v>4</v>
      </c>
      <c r="H2" s="25" t="s">
        <v>5</v>
      </c>
      <c r="I2" s="25" t="s">
        <v>6</v>
      </c>
      <c r="J2" s="25" t="s">
        <v>7</v>
      </c>
      <c r="K2" s="2"/>
    </row>
    <row r="3" spans="1:11" ht="31.5" x14ac:dyDescent="0.25">
      <c r="A3" s="53" t="s">
        <v>17</v>
      </c>
      <c r="B3" s="13">
        <v>3</v>
      </c>
      <c r="C3" s="13" t="s">
        <v>69</v>
      </c>
      <c r="D3" s="13" t="s">
        <v>97</v>
      </c>
      <c r="E3" s="13" t="s">
        <v>50</v>
      </c>
      <c r="F3" s="4" t="s">
        <v>135</v>
      </c>
      <c r="G3" s="27" t="s">
        <v>111</v>
      </c>
      <c r="H3" s="27" t="s">
        <v>111</v>
      </c>
      <c r="I3" s="27">
        <v>76543.539999999994</v>
      </c>
      <c r="J3" s="27">
        <v>68486.33</v>
      </c>
      <c r="K3" s="2"/>
    </row>
    <row r="4" spans="1:11" ht="31.5" x14ac:dyDescent="0.25">
      <c r="A4" s="54"/>
      <c r="B4" s="14">
        <v>3</v>
      </c>
      <c r="C4" s="14" t="s">
        <v>79</v>
      </c>
      <c r="D4" s="14" t="s">
        <v>107</v>
      </c>
      <c r="E4" s="14" t="s">
        <v>53</v>
      </c>
      <c r="F4" s="4" t="s">
        <v>128</v>
      </c>
      <c r="G4" s="27">
        <v>962558.09</v>
      </c>
      <c r="H4" s="27">
        <v>962558.09</v>
      </c>
      <c r="I4" s="27">
        <v>914430.19</v>
      </c>
      <c r="J4" s="27">
        <v>818174.3764999999</v>
      </c>
      <c r="K4" s="2"/>
    </row>
    <row r="5" spans="1:11" x14ac:dyDescent="0.25">
      <c r="A5" s="51" t="s">
        <v>8</v>
      </c>
      <c r="B5" s="51"/>
      <c r="C5" s="51"/>
      <c r="D5" s="51"/>
      <c r="E5" s="51"/>
      <c r="F5" s="47"/>
      <c r="G5" s="27">
        <f>SUM(G3:G4)</f>
        <v>962558.09</v>
      </c>
      <c r="H5" s="27">
        <f>SUM(H3:H4)</f>
        <v>962558.09</v>
      </c>
      <c r="I5" s="27">
        <f>SUM(I3:I4)</f>
        <v>990973.73</v>
      </c>
      <c r="J5" s="27">
        <f>SUM(J3:J4)</f>
        <v>886660.70649999985</v>
      </c>
    </row>
    <row r="6" spans="1:11" ht="14.25" customHeight="1" x14ac:dyDescent="0.25">
      <c r="A6" s="10"/>
      <c r="B6" s="10"/>
      <c r="C6" s="10"/>
      <c r="D6" s="10"/>
      <c r="E6" s="10"/>
      <c r="F6" s="10"/>
      <c r="G6" s="34"/>
      <c r="H6" s="34"/>
      <c r="I6" s="34"/>
      <c r="J6" s="28"/>
    </row>
    <row r="7" spans="1:11" ht="15.75" customHeight="1" x14ac:dyDescent="0.25">
      <c r="A7" s="10"/>
      <c r="B7" s="10"/>
      <c r="C7" s="10"/>
      <c r="D7" s="10"/>
      <c r="E7" s="10"/>
      <c r="F7" s="10"/>
      <c r="G7" s="34"/>
      <c r="H7" s="34"/>
      <c r="I7" s="34"/>
      <c r="J7" s="28"/>
    </row>
    <row r="8" spans="1:11" ht="15.75" customHeight="1" x14ac:dyDescent="0.25"/>
    <row r="9" spans="1:11" ht="15.75" customHeight="1" x14ac:dyDescent="0.25"/>
  </sheetData>
  <mergeCells count="3">
    <mergeCell ref="A1:J1"/>
    <mergeCell ref="A3:A4"/>
    <mergeCell ref="A5:E5"/>
  </mergeCells>
  <conditionalFormatting sqref="J6:J7">
    <cfRule type="cellIs" dxfId="2" priority="3" operator="greaterThan">
      <formula>0</formula>
    </cfRule>
  </conditionalFormatting>
  <dataValidations count="1">
    <dataValidation type="textLength" operator="equal" allowBlank="1" showInputMessage="1" showErrorMessage="1" sqref="C3:C4">
      <formula1>13</formula1>
    </dataValidation>
  </dataValidations>
  <pageMargins left="0.25" right="0.25" top="0.75" bottom="0.75" header="0.3" footer="0.3"/>
  <pageSetup paperSize="9"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selection activeCell="F4" sqref="F4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20.140625" style="1" customWidth="1"/>
    <col min="4" max="4" width="40.7109375" style="1" customWidth="1"/>
    <col min="5" max="6" width="21.5703125" style="1" customWidth="1"/>
    <col min="7" max="7" width="15.85546875" style="31" customWidth="1"/>
    <col min="8" max="8" width="14.7109375" style="31" customWidth="1"/>
    <col min="9" max="9" width="15.42578125" style="31" customWidth="1"/>
    <col min="10" max="10" width="21.140625" style="31" customWidth="1"/>
    <col min="11" max="11" width="33.28515625" style="1" customWidth="1"/>
    <col min="12" max="16384" width="9.140625" style="1"/>
  </cols>
  <sheetData>
    <row r="1" spans="1:11" ht="57.6" customHeight="1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31.5" x14ac:dyDescent="0.25">
      <c r="A2" s="15" t="s">
        <v>13</v>
      </c>
      <c r="B2" s="15" t="s">
        <v>0</v>
      </c>
      <c r="C2" s="16" t="s">
        <v>1</v>
      </c>
      <c r="D2" s="15" t="s">
        <v>2</v>
      </c>
      <c r="E2" s="16" t="s">
        <v>3</v>
      </c>
      <c r="F2" s="16" t="s">
        <v>121</v>
      </c>
      <c r="G2" s="25" t="s">
        <v>4</v>
      </c>
      <c r="H2" s="25" t="s">
        <v>5</v>
      </c>
      <c r="I2" s="25" t="s">
        <v>6</v>
      </c>
      <c r="J2" s="25" t="s">
        <v>7</v>
      </c>
      <c r="K2" s="2"/>
    </row>
    <row r="3" spans="1:11" ht="31.5" x14ac:dyDescent="0.25">
      <c r="A3" s="53" t="s">
        <v>18</v>
      </c>
      <c r="B3" s="11">
        <v>3</v>
      </c>
      <c r="C3" s="11" t="s">
        <v>62</v>
      </c>
      <c r="D3" s="11" t="s">
        <v>91</v>
      </c>
      <c r="E3" s="11" t="s">
        <v>48</v>
      </c>
      <c r="F3" s="4" t="s">
        <v>149</v>
      </c>
      <c r="G3" s="33">
        <v>154628.26</v>
      </c>
      <c r="H3" s="27">
        <v>153848.26</v>
      </c>
      <c r="I3" s="27">
        <v>146155.85</v>
      </c>
      <c r="J3" s="27">
        <f>H3*0.85</f>
        <v>130771.02100000001</v>
      </c>
      <c r="K3" s="2"/>
    </row>
    <row r="4" spans="1:11" ht="47.25" x14ac:dyDescent="0.25">
      <c r="A4" s="54"/>
      <c r="B4" s="11">
        <v>3</v>
      </c>
      <c r="C4" s="11" t="s">
        <v>73</v>
      </c>
      <c r="D4" s="11" t="s">
        <v>101</v>
      </c>
      <c r="E4" s="11" t="s">
        <v>84</v>
      </c>
      <c r="F4" s="4" t="s">
        <v>137</v>
      </c>
      <c r="G4" s="27">
        <v>580239.06000000006</v>
      </c>
      <c r="H4" s="27">
        <v>580239.06000000006</v>
      </c>
      <c r="I4" s="27">
        <v>580239.06000000006</v>
      </c>
      <c r="J4" s="27">
        <f>H4*0.85</f>
        <v>493203.20100000006</v>
      </c>
      <c r="K4" s="2"/>
    </row>
    <row r="5" spans="1:11" x14ac:dyDescent="0.25">
      <c r="A5" s="51" t="s">
        <v>8</v>
      </c>
      <c r="B5" s="51"/>
      <c r="C5" s="51"/>
      <c r="D5" s="51"/>
      <c r="E5" s="51"/>
      <c r="F5" s="47"/>
      <c r="G5" s="27">
        <f>SUM(G3:G4)</f>
        <v>734867.32000000007</v>
      </c>
      <c r="H5" s="27">
        <f>SUM(H3:H4)</f>
        <v>734087.32000000007</v>
      </c>
      <c r="I5" s="27">
        <f>SUM(I3:I4)</f>
        <v>726394.91</v>
      </c>
      <c r="J5" s="27">
        <f>SUM(J3:J4)</f>
        <v>623974.22200000007</v>
      </c>
    </row>
    <row r="6" spans="1:11" ht="15.75" customHeight="1" x14ac:dyDescent="0.25">
      <c r="A6" s="10"/>
      <c r="B6" s="10"/>
      <c r="C6" s="10"/>
      <c r="D6" s="10"/>
      <c r="E6" s="10"/>
      <c r="F6" s="10"/>
      <c r="G6" s="34"/>
      <c r="H6" s="34"/>
      <c r="I6" s="34"/>
      <c r="J6" s="28"/>
    </row>
  </sheetData>
  <mergeCells count="3">
    <mergeCell ref="A1:J1"/>
    <mergeCell ref="A3:A4"/>
    <mergeCell ref="A5:E5"/>
  </mergeCells>
  <conditionalFormatting sqref="J6">
    <cfRule type="cellIs" dxfId="1" priority="3" operator="greaterThan">
      <formula>0</formula>
    </cfRule>
  </conditionalFormatting>
  <pageMargins left="0.25" right="0.25" top="0.75" bottom="0.75" header="0.3" footer="0.3"/>
  <pageSetup paperSize="9" scale="4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Normal="100" workbookViewId="0">
      <selection activeCell="I3" sqref="I3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19.140625" style="1" customWidth="1"/>
    <col min="4" max="4" width="40.7109375" style="1" customWidth="1"/>
    <col min="5" max="6" width="21.5703125" style="1" customWidth="1"/>
    <col min="7" max="7" width="15.85546875" style="31" customWidth="1"/>
    <col min="8" max="8" width="14.7109375" style="31" customWidth="1"/>
    <col min="9" max="9" width="15.42578125" style="31" customWidth="1"/>
    <col min="10" max="10" width="16.28515625" style="31" customWidth="1"/>
    <col min="11" max="16384" width="9.140625" style="1"/>
  </cols>
  <sheetData>
    <row r="1" spans="1:10" ht="57.6" customHeight="1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</row>
    <row r="2" spans="1:10" ht="31.5" x14ac:dyDescent="0.25">
      <c r="A2" s="15" t="s">
        <v>13</v>
      </c>
      <c r="B2" s="15" t="s">
        <v>0</v>
      </c>
      <c r="C2" s="16" t="s">
        <v>1</v>
      </c>
      <c r="D2" s="15" t="s">
        <v>2</v>
      </c>
      <c r="E2" s="16" t="s">
        <v>3</v>
      </c>
      <c r="F2" s="16" t="s">
        <v>121</v>
      </c>
      <c r="G2" s="25" t="s">
        <v>4</v>
      </c>
      <c r="H2" s="25" t="s">
        <v>5</v>
      </c>
      <c r="I2" s="25" t="s">
        <v>155</v>
      </c>
      <c r="J2" s="25" t="s">
        <v>7</v>
      </c>
    </row>
    <row r="3" spans="1:10" ht="31.5" customHeight="1" x14ac:dyDescent="0.25">
      <c r="A3" s="53" t="s">
        <v>116</v>
      </c>
      <c r="B3" s="13">
        <v>3</v>
      </c>
      <c r="C3" s="9" t="s">
        <v>76</v>
      </c>
      <c r="D3" s="13" t="s">
        <v>104</v>
      </c>
      <c r="E3" s="13" t="s">
        <v>58</v>
      </c>
      <c r="F3" s="4" t="s">
        <v>145</v>
      </c>
      <c r="G3" s="26">
        <v>451301.29</v>
      </c>
      <c r="H3" s="27">
        <v>451301.29</v>
      </c>
      <c r="I3" s="27">
        <v>428736.23</v>
      </c>
      <c r="J3" s="27">
        <f>H3*0.85</f>
        <v>383606.09649999999</v>
      </c>
    </row>
    <row r="4" spans="1:10" ht="31.5" x14ac:dyDescent="0.25">
      <c r="A4" s="54"/>
      <c r="B4" s="13">
        <v>3</v>
      </c>
      <c r="C4" s="9" t="s">
        <v>70</v>
      </c>
      <c r="D4" s="13" t="s">
        <v>98</v>
      </c>
      <c r="E4" s="13" t="s">
        <v>57</v>
      </c>
      <c r="F4" s="4" t="s">
        <v>133</v>
      </c>
      <c r="G4" s="29">
        <v>611087.39</v>
      </c>
      <c r="H4" s="29">
        <v>603440.41</v>
      </c>
      <c r="I4" s="27">
        <v>573268.39</v>
      </c>
      <c r="J4" s="27">
        <f>H4*0.85</f>
        <v>512924.34850000002</v>
      </c>
    </row>
    <row r="5" spans="1:10" x14ac:dyDescent="0.25">
      <c r="A5" s="54"/>
      <c r="B5" s="55" t="s">
        <v>114</v>
      </c>
      <c r="C5" s="56"/>
      <c r="D5" s="56"/>
      <c r="E5" s="56"/>
      <c r="F5" s="48"/>
      <c r="G5" s="27">
        <f t="shared" ref="G5:I5" si="0">SUM(G3:G4)</f>
        <v>1062388.68</v>
      </c>
      <c r="H5" s="27">
        <f t="shared" si="0"/>
        <v>1054741.7</v>
      </c>
      <c r="I5" s="27">
        <f t="shared" si="0"/>
        <v>1002004.62</v>
      </c>
      <c r="J5" s="27">
        <f>SUM(J3:J4)</f>
        <v>896530.44500000007</v>
      </c>
    </row>
    <row r="6" spans="1:10" ht="15.75" customHeight="1" x14ac:dyDescent="0.25">
      <c r="A6" s="10"/>
      <c r="B6" s="10"/>
      <c r="C6" s="10"/>
      <c r="D6" s="10"/>
      <c r="E6" s="10"/>
      <c r="F6" s="10"/>
      <c r="G6" s="34"/>
      <c r="H6" s="34"/>
      <c r="I6" s="34"/>
    </row>
    <row r="7" spans="1:10" ht="15.75" customHeight="1" x14ac:dyDescent="0.25">
      <c r="A7" s="10"/>
      <c r="B7" s="10"/>
      <c r="C7" s="10"/>
      <c r="D7" s="10"/>
      <c r="E7" s="10"/>
      <c r="F7" s="10"/>
      <c r="G7" s="34"/>
      <c r="H7" s="34"/>
      <c r="I7" s="34"/>
    </row>
    <row r="9" spans="1:10" ht="31.5" x14ac:dyDescent="0.25">
      <c r="A9" s="19" t="s">
        <v>12</v>
      </c>
      <c r="B9" s="19" t="s">
        <v>0</v>
      </c>
      <c r="C9" s="20" t="s">
        <v>1</v>
      </c>
      <c r="D9" s="19" t="s">
        <v>2</v>
      </c>
      <c r="E9" s="20" t="s">
        <v>3</v>
      </c>
      <c r="F9" s="20" t="s">
        <v>121</v>
      </c>
      <c r="G9" s="38" t="s">
        <v>4</v>
      </c>
      <c r="H9" s="38" t="s">
        <v>152</v>
      </c>
      <c r="I9" s="38" t="s">
        <v>151</v>
      </c>
      <c r="J9" s="38" t="s">
        <v>153</v>
      </c>
    </row>
    <row r="10" spans="1:10" ht="114" customHeight="1" x14ac:dyDescent="0.25">
      <c r="A10" s="23" t="s">
        <v>116</v>
      </c>
      <c r="B10" s="13">
        <v>3</v>
      </c>
      <c r="C10" s="9" t="s">
        <v>67</v>
      </c>
      <c r="D10" s="13" t="s">
        <v>95</v>
      </c>
      <c r="E10" s="13" t="s">
        <v>81</v>
      </c>
      <c r="F10" s="4" t="s">
        <v>123</v>
      </c>
      <c r="G10" s="29">
        <v>598806.37</v>
      </c>
      <c r="H10" s="27">
        <v>568866.05000000005</v>
      </c>
      <c r="I10" s="27">
        <f>G10*0.85</f>
        <v>508985.41449999996</v>
      </c>
      <c r="J10" s="62" t="s">
        <v>154</v>
      </c>
    </row>
    <row r="11" spans="1:10" x14ac:dyDescent="0.25">
      <c r="A11" s="51" t="s">
        <v>8</v>
      </c>
      <c r="B11" s="51"/>
      <c r="C11" s="51"/>
      <c r="D11" s="51"/>
      <c r="E11" s="51"/>
      <c r="F11" s="47"/>
      <c r="G11" s="27"/>
      <c r="H11" s="27"/>
      <c r="I11" s="27">
        <f>SUM(I10)</f>
        <v>508985.41449999996</v>
      </c>
      <c r="J11" s="27"/>
    </row>
    <row r="12" spans="1:10" x14ac:dyDescent="0.25">
      <c r="A12" s="7"/>
      <c r="B12" s="7"/>
      <c r="C12" s="7"/>
      <c r="D12" s="7"/>
      <c r="E12" s="7"/>
      <c r="F12" s="7"/>
      <c r="G12" s="30"/>
      <c r="H12" s="30"/>
      <c r="I12" s="30"/>
    </row>
    <row r="13" spans="1:10" x14ac:dyDescent="0.25">
      <c r="A13" s="7"/>
      <c r="B13" s="7"/>
      <c r="C13" s="7"/>
      <c r="D13" s="7"/>
      <c r="E13" s="7"/>
      <c r="F13" s="7"/>
      <c r="G13" s="30"/>
      <c r="H13" s="30"/>
      <c r="I13" s="30"/>
    </row>
  </sheetData>
  <mergeCells count="4">
    <mergeCell ref="A11:E11"/>
    <mergeCell ref="A1:I1"/>
    <mergeCell ref="A3:A5"/>
    <mergeCell ref="B5:E5"/>
  </mergeCells>
  <pageMargins left="0.25" right="0.25" top="0.75" bottom="0.75" header="0.3" footer="0.3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zoomScaleNormal="100" workbookViewId="0">
      <selection activeCell="E4" sqref="E4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19.42578125" style="1" customWidth="1"/>
    <col min="4" max="4" width="40.7109375" style="1" customWidth="1"/>
    <col min="5" max="6" width="21.5703125" style="1" customWidth="1"/>
    <col min="7" max="7" width="15.85546875" style="31" customWidth="1"/>
    <col min="8" max="8" width="14.7109375" style="31" customWidth="1"/>
    <col min="9" max="9" width="15.42578125" style="31" customWidth="1"/>
    <col min="10" max="10" width="21.140625" style="31" customWidth="1"/>
    <col min="11" max="11" width="33.28515625" style="1" customWidth="1"/>
    <col min="12" max="16384" width="9.140625" style="1"/>
  </cols>
  <sheetData>
    <row r="1" spans="1:11" ht="57.6" customHeight="1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31.5" x14ac:dyDescent="0.25">
      <c r="A2" s="15" t="s">
        <v>13</v>
      </c>
      <c r="B2" s="15" t="s">
        <v>0</v>
      </c>
      <c r="C2" s="16" t="s">
        <v>1</v>
      </c>
      <c r="D2" s="15" t="s">
        <v>2</v>
      </c>
      <c r="E2" s="16" t="s">
        <v>3</v>
      </c>
      <c r="F2" s="16" t="s">
        <v>121</v>
      </c>
      <c r="G2" s="25" t="s">
        <v>4</v>
      </c>
      <c r="H2" s="25" t="s">
        <v>5</v>
      </c>
      <c r="I2" s="25" t="s">
        <v>6</v>
      </c>
      <c r="J2" s="25" t="s">
        <v>7</v>
      </c>
      <c r="K2" s="2"/>
    </row>
    <row r="3" spans="1:11" ht="31.5" x14ac:dyDescent="0.25">
      <c r="A3" s="57" t="s">
        <v>118</v>
      </c>
      <c r="B3" s="13">
        <v>3</v>
      </c>
      <c r="C3" s="9" t="s">
        <v>74</v>
      </c>
      <c r="D3" s="13" t="s">
        <v>102</v>
      </c>
      <c r="E3" s="13" t="s">
        <v>54</v>
      </c>
      <c r="F3" s="4" t="s">
        <v>147</v>
      </c>
      <c r="G3" s="29">
        <v>1522261.03</v>
      </c>
      <c r="H3" s="29">
        <v>1522261.03</v>
      </c>
      <c r="I3" s="27">
        <v>1446147.98</v>
      </c>
      <c r="J3" s="27">
        <f>H3*0.85</f>
        <v>1293921.8755000001</v>
      </c>
      <c r="K3" s="2"/>
    </row>
    <row r="4" spans="1:11" ht="47.25" x14ac:dyDescent="0.25">
      <c r="A4" s="58"/>
      <c r="B4" s="13">
        <v>3</v>
      </c>
      <c r="C4" s="9" t="s">
        <v>72</v>
      </c>
      <c r="D4" s="13" t="s">
        <v>100</v>
      </c>
      <c r="E4" s="13" t="s">
        <v>52</v>
      </c>
      <c r="F4" s="4" t="s">
        <v>136</v>
      </c>
      <c r="G4" s="26">
        <v>1241208.56</v>
      </c>
      <c r="H4" s="27">
        <f>G4-401</f>
        <v>1240807.56</v>
      </c>
      <c r="I4" s="27">
        <v>1178767.18</v>
      </c>
      <c r="J4" s="27">
        <f>H4*0.85</f>
        <v>1054686.426</v>
      </c>
      <c r="K4" s="2"/>
    </row>
    <row r="5" spans="1:11" x14ac:dyDescent="0.25">
      <c r="A5" s="55" t="s">
        <v>8</v>
      </c>
      <c r="B5" s="59"/>
      <c r="C5" s="59"/>
      <c r="D5" s="59"/>
      <c r="E5" s="59"/>
      <c r="F5" s="49"/>
      <c r="G5" s="27">
        <f>SUM(G3:G4)</f>
        <v>2763469.59</v>
      </c>
      <c r="H5" s="27">
        <f>SUM(H3:H4)</f>
        <v>2763068.59</v>
      </c>
      <c r="I5" s="27">
        <f>SUM(I3:I4)</f>
        <v>2624915.16</v>
      </c>
      <c r="J5" s="27">
        <f>SUM(J3:J4)</f>
        <v>2348608.3015000001</v>
      </c>
    </row>
    <row r="6" spans="1:11" ht="14.25" customHeight="1" x14ac:dyDescent="0.25">
      <c r="A6" s="10"/>
      <c r="B6" s="10"/>
      <c r="C6" s="10"/>
      <c r="D6" s="10"/>
      <c r="E6" s="10"/>
      <c r="F6" s="10"/>
      <c r="G6" s="34"/>
      <c r="H6" s="34"/>
      <c r="I6" s="34"/>
      <c r="J6" s="28"/>
    </row>
    <row r="7" spans="1:11" ht="15.75" customHeight="1" x14ac:dyDescent="0.25">
      <c r="K7" s="6"/>
    </row>
    <row r="8" spans="1:11" ht="15.75" customHeight="1" x14ac:dyDescent="0.25"/>
  </sheetData>
  <mergeCells count="3">
    <mergeCell ref="A1:J1"/>
    <mergeCell ref="A3:A4"/>
    <mergeCell ref="A5:E5"/>
  </mergeCells>
  <conditionalFormatting sqref="J6">
    <cfRule type="cellIs" dxfId="0" priority="4" operator="greaterThan">
      <formula>0</formula>
    </cfRule>
  </conditionalFormatting>
  <pageMargins left="0.25" right="0.25" top="0.75" bottom="0.75" header="0.3" footer="0.3"/>
  <pageSetup paperSize="9" scale="4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Normal="100" workbookViewId="0">
      <selection activeCell="I3" sqref="I3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20.140625" style="1" customWidth="1"/>
    <col min="4" max="4" width="42.28515625" style="1" customWidth="1"/>
    <col min="5" max="6" width="21.5703125" style="1" customWidth="1"/>
    <col min="7" max="7" width="15.85546875" style="31" customWidth="1"/>
    <col min="8" max="8" width="14.7109375" style="31" customWidth="1"/>
    <col min="9" max="9" width="15.42578125" style="31" customWidth="1"/>
    <col min="10" max="10" width="24.28515625" style="31" customWidth="1"/>
    <col min="11" max="16384" width="9.140625" style="1"/>
  </cols>
  <sheetData>
    <row r="1" spans="1:10" ht="57.6" customHeight="1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</row>
    <row r="2" spans="1:10" ht="31.5" x14ac:dyDescent="0.25">
      <c r="A2" s="15" t="s">
        <v>13</v>
      </c>
      <c r="B2" s="15" t="s">
        <v>0</v>
      </c>
      <c r="C2" s="16" t="s">
        <v>1</v>
      </c>
      <c r="D2" s="15" t="s">
        <v>2</v>
      </c>
      <c r="E2" s="16" t="s">
        <v>3</v>
      </c>
      <c r="F2" s="16" t="s">
        <v>121</v>
      </c>
      <c r="G2" s="25" t="s">
        <v>4</v>
      </c>
      <c r="H2" s="25" t="s">
        <v>5</v>
      </c>
      <c r="I2" s="25" t="s">
        <v>155</v>
      </c>
      <c r="J2" s="25" t="s">
        <v>7</v>
      </c>
    </row>
    <row r="3" spans="1:10" ht="31.5" x14ac:dyDescent="0.25">
      <c r="A3" s="24" t="s">
        <v>117</v>
      </c>
      <c r="B3" s="13">
        <v>3</v>
      </c>
      <c r="C3" s="3" t="s">
        <v>40</v>
      </c>
      <c r="D3" s="3" t="s">
        <v>41</v>
      </c>
      <c r="E3" s="3" t="s">
        <v>42</v>
      </c>
      <c r="F3" s="4" t="s">
        <v>125</v>
      </c>
      <c r="G3" s="26">
        <v>1532836.06</v>
      </c>
      <c r="H3" s="26">
        <v>1531876.06</v>
      </c>
      <c r="I3" s="27">
        <f>H3*0.95</f>
        <v>1455282.257</v>
      </c>
      <c r="J3" s="27">
        <f>H3*0.85</f>
        <v>1302094.6510000001</v>
      </c>
    </row>
    <row r="4" spans="1:10" x14ac:dyDescent="0.25">
      <c r="A4" s="51" t="s">
        <v>8</v>
      </c>
      <c r="B4" s="51"/>
      <c r="C4" s="51"/>
      <c r="D4" s="51"/>
      <c r="E4" s="51"/>
      <c r="F4" s="47"/>
      <c r="G4" s="26">
        <v>1532836.06</v>
      </c>
      <c r="H4" s="26">
        <v>1531876.06</v>
      </c>
      <c r="I4" s="27">
        <f>H4*0.95</f>
        <v>1455282.257</v>
      </c>
      <c r="J4" s="27">
        <f>H4*0.85</f>
        <v>1302094.6510000001</v>
      </c>
    </row>
    <row r="5" spans="1:10" ht="15.75" customHeight="1" x14ac:dyDescent="0.25">
      <c r="A5" s="10"/>
      <c r="B5" s="10"/>
      <c r="C5" s="10"/>
      <c r="D5" s="10"/>
      <c r="E5" s="10"/>
      <c r="F5" s="10"/>
      <c r="G5" s="34"/>
      <c r="H5" s="34"/>
      <c r="I5" s="34"/>
      <c r="J5" s="41"/>
    </row>
    <row r="7" spans="1:10" x14ac:dyDescent="0.25">
      <c r="A7" s="19" t="s">
        <v>12</v>
      </c>
      <c r="B7" s="19" t="s">
        <v>0</v>
      </c>
      <c r="C7" s="20" t="s">
        <v>1</v>
      </c>
      <c r="D7" s="19" t="s">
        <v>2</v>
      </c>
      <c r="E7" s="20" t="s">
        <v>3</v>
      </c>
      <c r="F7" s="20" t="s">
        <v>121</v>
      </c>
      <c r="G7" s="38" t="s">
        <v>4</v>
      </c>
      <c r="H7" s="38" t="s">
        <v>152</v>
      </c>
      <c r="I7" s="38" t="s">
        <v>151</v>
      </c>
      <c r="J7" s="38" t="s">
        <v>153</v>
      </c>
    </row>
    <row r="8" spans="1:10" ht="57.75" customHeight="1" x14ac:dyDescent="0.25">
      <c r="A8" s="53" t="s">
        <v>117</v>
      </c>
      <c r="B8" s="13">
        <v>3</v>
      </c>
      <c r="C8" s="3" t="s">
        <v>43</v>
      </c>
      <c r="D8" s="3" t="s">
        <v>44</v>
      </c>
      <c r="E8" s="3" t="s">
        <v>45</v>
      </c>
      <c r="F8" s="4" t="s">
        <v>122</v>
      </c>
      <c r="G8" s="29">
        <v>443624.55</v>
      </c>
      <c r="H8" s="27">
        <v>421443.32</v>
      </c>
      <c r="I8" s="27">
        <f>G8*0.85</f>
        <v>377080.86749999999</v>
      </c>
      <c r="J8" s="64" t="s">
        <v>156</v>
      </c>
    </row>
    <row r="9" spans="1:10" ht="55.5" customHeight="1" x14ac:dyDescent="0.25">
      <c r="A9" s="58"/>
      <c r="B9" s="13">
        <v>3</v>
      </c>
      <c r="C9" s="3" t="s">
        <v>46</v>
      </c>
      <c r="D9" s="3" t="s">
        <v>47</v>
      </c>
      <c r="E9" s="3" t="s">
        <v>45</v>
      </c>
      <c r="F9" s="4" t="s">
        <v>122</v>
      </c>
      <c r="G9" s="29">
        <v>699197.33</v>
      </c>
      <c r="H9" s="27">
        <v>664237.46</v>
      </c>
      <c r="I9" s="27">
        <f>G9*0.85</f>
        <v>594317.73049999995</v>
      </c>
      <c r="J9" s="64" t="s">
        <v>156</v>
      </c>
    </row>
    <row r="10" spans="1:10" x14ac:dyDescent="0.25">
      <c r="A10" s="51" t="s">
        <v>8</v>
      </c>
      <c r="B10" s="51"/>
      <c r="C10" s="51"/>
      <c r="D10" s="51"/>
      <c r="E10" s="51"/>
      <c r="F10" s="47"/>
      <c r="G10" s="27">
        <f>SUM(G8:G9)</f>
        <v>1142821.8799999999</v>
      </c>
      <c r="H10" s="27">
        <f>SUM(H8:H9)</f>
        <v>1085680.78</v>
      </c>
      <c r="I10" s="27">
        <f>SUM(I8:I9)</f>
        <v>971398.598</v>
      </c>
      <c r="J10" s="64"/>
    </row>
    <row r="11" spans="1:10" x14ac:dyDescent="0.25">
      <c r="A11" s="7"/>
      <c r="B11" s="7"/>
      <c r="C11" s="7"/>
      <c r="D11" s="7"/>
      <c r="E11" s="7"/>
      <c r="F11" s="7"/>
      <c r="G11" s="30"/>
      <c r="H11" s="30"/>
      <c r="I11" s="30"/>
    </row>
    <row r="12" spans="1:10" x14ac:dyDescent="0.25">
      <c r="A12" s="7"/>
      <c r="B12" s="7"/>
      <c r="C12" s="7"/>
      <c r="D12" s="7"/>
      <c r="E12" s="7"/>
      <c r="F12" s="7"/>
      <c r="G12" s="30"/>
      <c r="H12" s="30"/>
      <c r="I12" s="30"/>
    </row>
  </sheetData>
  <mergeCells count="4">
    <mergeCell ref="A8:A9"/>
    <mergeCell ref="A10:E10"/>
    <mergeCell ref="A1:I1"/>
    <mergeCell ref="A4:E4"/>
  </mergeCells>
  <pageMargins left="0.25" right="0.25" top="0.75" bottom="0.75" header="0.3" footer="0.3"/>
  <pageSetup paperSize="9" scale="4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3" sqref="F3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18.7109375" style="1" customWidth="1"/>
    <col min="4" max="4" width="40.7109375" style="1" customWidth="1"/>
    <col min="5" max="6" width="21.5703125" style="1" customWidth="1"/>
    <col min="7" max="7" width="15.85546875" style="31" customWidth="1"/>
    <col min="8" max="8" width="14.7109375" style="31" customWidth="1"/>
    <col min="9" max="9" width="15.42578125" style="31" customWidth="1"/>
    <col min="10" max="16384" width="9.140625" style="1"/>
  </cols>
  <sheetData>
    <row r="1" spans="1:9" ht="49.5" customHeight="1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</row>
    <row r="2" spans="1:9" ht="45" x14ac:dyDescent="0.25">
      <c r="A2" s="39" t="s">
        <v>119</v>
      </c>
      <c r="B2" s="43" t="s">
        <v>0</v>
      </c>
      <c r="C2" s="44" t="s">
        <v>1</v>
      </c>
      <c r="D2" s="43" t="s">
        <v>2</v>
      </c>
      <c r="E2" s="44" t="s">
        <v>3</v>
      </c>
      <c r="F2" s="44" t="s">
        <v>121</v>
      </c>
      <c r="G2" s="45" t="s">
        <v>4</v>
      </c>
      <c r="H2" s="46" t="s">
        <v>10</v>
      </c>
      <c r="I2" s="46" t="s">
        <v>11</v>
      </c>
    </row>
    <row r="3" spans="1:9" ht="31.5" x14ac:dyDescent="0.25">
      <c r="A3" s="53" t="s">
        <v>120</v>
      </c>
      <c r="B3" s="42">
        <v>3</v>
      </c>
      <c r="C3" s="9" t="s">
        <v>64</v>
      </c>
      <c r="D3" s="42" t="s">
        <v>93</v>
      </c>
      <c r="E3" s="42" t="s">
        <v>56</v>
      </c>
      <c r="F3" s="4" t="s">
        <v>142</v>
      </c>
      <c r="G3" s="26">
        <v>547162.81000000006</v>
      </c>
      <c r="H3" s="27">
        <f>G3*0.95</f>
        <v>519804.66950000002</v>
      </c>
      <c r="I3" s="27">
        <f>G3*0.85</f>
        <v>465088.38850000006</v>
      </c>
    </row>
    <row r="4" spans="1:9" ht="45" customHeight="1" x14ac:dyDescent="0.25">
      <c r="A4" s="54"/>
      <c r="B4" s="42">
        <v>3</v>
      </c>
      <c r="C4" s="9" t="s">
        <v>108</v>
      </c>
      <c r="D4" s="42" t="s">
        <v>103</v>
      </c>
      <c r="E4" s="42" t="s">
        <v>109</v>
      </c>
      <c r="F4" s="4" t="s">
        <v>131</v>
      </c>
      <c r="G4" s="29">
        <v>168547.3</v>
      </c>
      <c r="H4" s="27">
        <f t="shared" ref="H4:H6" si="0">G4*0.95</f>
        <v>160119.93499999997</v>
      </c>
      <c r="I4" s="27">
        <f t="shared" ref="I4:I6" si="1">G4*0.85</f>
        <v>143265.20499999999</v>
      </c>
    </row>
    <row r="5" spans="1:9" ht="45" customHeight="1" x14ac:dyDescent="0.25">
      <c r="A5" s="54"/>
      <c r="B5" s="42">
        <v>3</v>
      </c>
      <c r="C5" s="9" t="s">
        <v>75</v>
      </c>
      <c r="D5" s="42" t="s">
        <v>103</v>
      </c>
      <c r="E5" s="42" t="s">
        <v>85</v>
      </c>
      <c r="F5" s="4" t="s">
        <v>140</v>
      </c>
      <c r="G5" s="29">
        <v>210778.19</v>
      </c>
      <c r="H5" s="27">
        <f t="shared" si="0"/>
        <v>200239.28049999999</v>
      </c>
      <c r="I5" s="27">
        <f t="shared" si="1"/>
        <v>179161.4615</v>
      </c>
    </row>
    <row r="6" spans="1:9" ht="45" customHeight="1" x14ac:dyDescent="0.25">
      <c r="A6" s="60"/>
      <c r="B6" s="42">
        <v>3</v>
      </c>
      <c r="C6" s="9" t="s">
        <v>71</v>
      </c>
      <c r="D6" s="42" t="s">
        <v>99</v>
      </c>
      <c r="E6" s="42" t="s">
        <v>83</v>
      </c>
      <c r="F6" s="4" t="s">
        <v>127</v>
      </c>
      <c r="G6" s="29">
        <v>1050089.03</v>
      </c>
      <c r="H6" s="27">
        <f t="shared" si="0"/>
        <v>997584.57849999995</v>
      </c>
      <c r="I6" s="27">
        <f t="shared" si="1"/>
        <v>892575.67550000001</v>
      </c>
    </row>
    <row r="7" spans="1:9" s="12" customFormat="1" x14ac:dyDescent="0.25">
      <c r="A7" s="51" t="s">
        <v>8</v>
      </c>
      <c r="B7" s="51"/>
      <c r="C7" s="51"/>
      <c r="D7" s="51"/>
      <c r="E7" s="51"/>
      <c r="F7" s="47"/>
      <c r="G7" s="27">
        <f>SUM(G3:G6)</f>
        <v>1976577.33</v>
      </c>
      <c r="H7" s="27">
        <f>SUM(H3:H6)</f>
        <v>1877748.4635000001</v>
      </c>
      <c r="I7" s="27">
        <f>SUM(I3:I6)</f>
        <v>1680090.7305000001</v>
      </c>
    </row>
    <row r="8" spans="1:9" x14ac:dyDescent="0.25">
      <c r="A8" s="7"/>
      <c r="B8" s="7"/>
      <c r="C8" s="7"/>
      <c r="D8" s="7"/>
      <c r="E8" s="7"/>
      <c r="F8" s="7"/>
      <c r="G8" s="30"/>
      <c r="H8" s="30"/>
      <c r="I8" s="30"/>
    </row>
    <row r="9" spans="1:9" x14ac:dyDescent="0.25">
      <c r="A9" s="7"/>
      <c r="B9" s="7"/>
      <c r="C9" s="7"/>
      <c r="D9" s="7"/>
      <c r="E9" s="7"/>
      <c r="F9" s="7"/>
      <c r="G9" s="30"/>
      <c r="H9" s="30"/>
      <c r="I9" s="30"/>
    </row>
  </sheetData>
  <mergeCells count="3">
    <mergeCell ref="A1:I1"/>
    <mergeCell ref="A7:E7"/>
    <mergeCell ref="A3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UMR BA</vt:lpstr>
      <vt:lpstr>UMR NR</vt:lpstr>
      <vt:lpstr>UMR TN</vt:lpstr>
      <vt:lpstr>UMR PO</vt:lpstr>
      <vt:lpstr>UMR KE</vt:lpstr>
      <vt:lpstr>RIÚS TT</vt:lpstr>
      <vt:lpstr>RIÚS NR</vt:lpstr>
      <vt:lpstr>RIÚS ZA</vt:lpstr>
      <vt:lpstr>RIUS BB</vt:lpstr>
      <vt:lpstr>RIÚS PO</vt:lpstr>
      <vt:lpstr>RIUS 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Barčiakova Jana</cp:lastModifiedBy>
  <cp:lastPrinted>2018-06-04T09:23:12Z</cp:lastPrinted>
  <dcterms:created xsi:type="dcterms:W3CDTF">2018-01-17T08:09:02Z</dcterms:created>
  <dcterms:modified xsi:type="dcterms:W3CDTF">2018-07-23T07:21:37Z</dcterms:modified>
</cp:coreProperties>
</file>