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firstSheet="1" activeTab="10"/>
  </bookViews>
  <sheets>
    <sheet name="Celkovo" sheetId="37" r:id="rId1"/>
    <sheet name="UMR BA" sheetId="20" r:id="rId2"/>
    <sheet name="UMR TT" sheetId="38" r:id="rId3"/>
    <sheet name="UMR TN" sheetId="28" r:id="rId4"/>
    <sheet name="UMR PO" sheetId="29" r:id="rId5"/>
    <sheet name="RIÚS BA" sheetId="39" r:id="rId6"/>
    <sheet name="RIÚS TT" sheetId="31" r:id="rId7"/>
    <sheet name="RIÚS NR" sheetId="32" r:id="rId8"/>
    <sheet name="RIÚS ZA" sheetId="33" r:id="rId9"/>
    <sheet name="RIÚS BB" sheetId="34" r:id="rId10"/>
    <sheet name="RIÚS PO" sheetId="35" r:id="rId11"/>
  </sheets>
  <definedNames>
    <definedName name="_xlnm._FilterDatabase" localSheetId="0" hidden="1">Celkovo!$A$3:$R$36</definedName>
    <definedName name="_xlnm._FilterDatabase" localSheetId="9" hidden="1">'RIÚS BB'!$A$2:$J$2</definedName>
    <definedName name="_xlnm._FilterDatabase" localSheetId="7" hidden="1">'RIÚS NR'!$A$2:$J$2</definedName>
    <definedName name="_xlnm._FilterDatabase" localSheetId="10" hidden="1">'RIÚS PO'!$A$2:$J$2</definedName>
    <definedName name="_xlnm._FilterDatabase" localSheetId="6" hidden="1">'RIÚS TT'!$A$2:$J$2</definedName>
    <definedName name="_xlnm._FilterDatabase" localSheetId="8" hidden="1">'RIÚS ZA'!$A$2:$J$2</definedName>
    <definedName name="_xlnm._FilterDatabase" localSheetId="1" hidden="1">'UMR BA'!$A$2:$J$2</definedName>
    <definedName name="_xlnm._FilterDatabase" localSheetId="4" hidden="1">'UMR PO'!$A$2:$K$2</definedName>
    <definedName name="_xlnm._FilterDatabase" localSheetId="3" hidden="1">'UMR TN'!#REF!</definedName>
    <definedName name="_xlnm._FilterDatabase" localSheetId="2" hidden="1">'UMR TT'!$A$2:$K$2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9" l="1"/>
  <c r="I16" i="20"/>
  <c r="I17" i="20" s="1"/>
  <c r="I15" i="20"/>
  <c r="H3" i="20" l="1"/>
  <c r="J3" i="20" s="1"/>
  <c r="J4" i="20" s="1"/>
  <c r="I3" i="20"/>
  <c r="J5" i="35" l="1"/>
  <c r="J6" i="35" s="1"/>
  <c r="H15" i="35" l="1"/>
  <c r="G15" i="35"/>
  <c r="I13" i="35"/>
  <c r="I12" i="35"/>
  <c r="I11" i="35"/>
  <c r="J6" i="33"/>
  <c r="I14" i="35"/>
  <c r="I7" i="33"/>
  <c r="H7" i="33"/>
  <c r="G7" i="33"/>
  <c r="J4" i="33"/>
  <c r="J5" i="33"/>
  <c r="J3" i="33"/>
  <c r="J3" i="29"/>
  <c r="J4" i="29" s="1"/>
  <c r="G10" i="20"/>
  <c r="I9" i="20"/>
  <c r="I10" i="20" s="1"/>
  <c r="H9" i="20"/>
  <c r="H10" i="20" s="1"/>
  <c r="H12" i="31"/>
  <c r="G12" i="31"/>
  <c r="J11" i="37"/>
  <c r="I12" i="33"/>
  <c r="I13" i="33" s="1"/>
  <c r="H17" i="20"/>
  <c r="G17" i="20"/>
  <c r="L8" i="37"/>
  <c r="J23" i="37"/>
  <c r="L23" i="37"/>
  <c r="J21" i="37"/>
  <c r="J17" i="37"/>
  <c r="L17" i="37"/>
  <c r="L14" i="37"/>
  <c r="J14" i="37"/>
  <c r="I11" i="31"/>
  <c r="I12" i="31"/>
  <c r="G6" i="31"/>
  <c r="H6" i="31"/>
  <c r="I6" i="31"/>
  <c r="J5" i="31"/>
  <c r="J4" i="31"/>
  <c r="J3" i="31"/>
  <c r="J8" i="37"/>
  <c r="J3" i="38"/>
  <c r="J4" i="38" s="1"/>
  <c r="H4" i="39"/>
  <c r="G4" i="39"/>
  <c r="I4" i="39"/>
  <c r="L31" i="37"/>
  <c r="J31" i="37"/>
  <c r="J29" i="37"/>
  <c r="J10" i="37"/>
  <c r="J9" i="37"/>
  <c r="K19" i="37"/>
  <c r="L19" i="37"/>
  <c r="I8" i="32"/>
  <c r="I9" i="32" s="1"/>
  <c r="I4" i="28"/>
  <c r="I5" i="28" s="1"/>
  <c r="I3" i="28"/>
  <c r="H9" i="32"/>
  <c r="G9" i="32"/>
  <c r="H5" i="28"/>
  <c r="G5" i="28"/>
  <c r="J3" i="32"/>
  <c r="J4" i="32" s="1"/>
  <c r="I11" i="34"/>
  <c r="I10" i="34"/>
  <c r="I9" i="34"/>
  <c r="I4" i="38"/>
  <c r="H4" i="38"/>
  <c r="G4" i="38"/>
  <c r="H3" i="34"/>
  <c r="J3" i="34" s="1"/>
  <c r="K36" i="37"/>
  <c r="L34" i="37"/>
  <c r="L26" i="37"/>
  <c r="L18" i="37"/>
  <c r="J22" i="37"/>
  <c r="J19" i="37"/>
  <c r="J12" i="37"/>
  <c r="J6" i="37"/>
  <c r="J34" i="37"/>
  <c r="J30" i="37"/>
  <c r="J26" i="37"/>
  <c r="J18" i="37"/>
  <c r="J5" i="37"/>
  <c r="I36" i="37"/>
  <c r="H13" i="33"/>
  <c r="G13" i="33"/>
  <c r="G4" i="32"/>
  <c r="H4" i="29"/>
  <c r="G4" i="29"/>
  <c r="I4" i="32"/>
  <c r="H4" i="32"/>
  <c r="G4" i="34"/>
  <c r="G12" i="34"/>
  <c r="H12" i="34"/>
  <c r="I15" i="35" l="1"/>
  <c r="I12" i="34"/>
  <c r="H4" i="34"/>
  <c r="J7" i="33"/>
  <c r="I3" i="34"/>
  <c r="I4" i="34" s="1"/>
  <c r="J6" i="31"/>
  <c r="J36" i="37"/>
  <c r="L36" i="37"/>
  <c r="J4" i="34"/>
</calcChain>
</file>

<file path=xl/sharedStrings.xml><?xml version="1.0" encoding="utf-8"?>
<sst xmlns="http://schemas.openxmlformats.org/spreadsheetml/2006/main" count="569" uniqueCount="187">
  <si>
    <t xml:space="preserve">Kolo 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</si>
  <si>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</si>
  <si>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</si>
  <si>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</si>
  <si>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</si>
  <si>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</si>
  <si>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</si>
  <si>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</si>
  <si>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</si>
  <si>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>žiadané NFP</t>
  </si>
  <si>
    <t>žiadané ERDF</t>
  </si>
  <si>
    <t>ukončené</t>
  </si>
  <si>
    <t xml:space="preserve">Dôvod neschválenia </t>
  </si>
  <si>
    <t>RIUS TT</t>
  </si>
  <si>
    <t>RIUS NR</t>
  </si>
  <si>
    <t>RIUS BB</t>
  </si>
  <si>
    <t>UMR BA</t>
  </si>
  <si>
    <t>schválená</t>
  </si>
  <si>
    <t>UMR TT</t>
  </si>
  <si>
    <t>UMR TN</t>
  </si>
  <si>
    <t>neschválenie § 19 ods. 9, písm. a) (nesplnenie podmienok poskytnutia príspevku)</t>
  </si>
  <si>
    <t>UMR PO</t>
  </si>
  <si>
    <t>RIUS BA</t>
  </si>
  <si>
    <t>RIUS ZA</t>
  </si>
  <si>
    <t>RIUS PO</t>
  </si>
  <si>
    <t xml:space="preserve">RIÚS BB
</t>
  </si>
  <si>
    <t xml:space="preserve">RIÚS PO
</t>
  </si>
  <si>
    <t xml:space="preserve">RIÚS ZA
</t>
  </si>
  <si>
    <t>Euro Velo 11 v Prešovskom kraji, úsek Veľký Šariš – Pečovská Nová Ves, k. ú. Pečovská Nová Ves</t>
  </si>
  <si>
    <t>Obec Pečovská Nová Ves</t>
  </si>
  <si>
    <t>Euro Velo 11 v Prešovskom kraji, úsek Veľký Šariš – Pečovská Nová Ves, k. ú. Šarišské Michaľany</t>
  </si>
  <si>
    <t>Obec Šarišské Michaľany</t>
  </si>
  <si>
    <t>Eurovelo 11 – Sabinov a Orkucany</t>
  </si>
  <si>
    <t>Mesto SABINOV</t>
  </si>
  <si>
    <t>Mesto Liptovský Mikuláš</t>
  </si>
  <si>
    <t>Kód ITMS</t>
  </si>
  <si>
    <t>Územie</t>
  </si>
  <si>
    <t>Stav projektu (ŽoNFP)</t>
  </si>
  <si>
    <t xml:space="preserve">Žiadané </t>
  </si>
  <si>
    <t xml:space="preserve">Schválené </t>
  </si>
  <si>
    <t>miesto realizácie proj</t>
  </si>
  <si>
    <t>Stav</t>
  </si>
  <si>
    <t>COV</t>
  </si>
  <si>
    <t>ERDF</t>
  </si>
  <si>
    <t>Mesto Trenčín</t>
  </si>
  <si>
    <t>Mesto Veľký Šariš</t>
  </si>
  <si>
    <t>Náš región -Podpoľanie</t>
  </si>
  <si>
    <t>Obec Klokoč</t>
  </si>
  <si>
    <t>schválené</t>
  </si>
  <si>
    <t>NFP302010N533</t>
  </si>
  <si>
    <t>Duklianska cyklotrasa - zvýšenie atraktivity a dopravnej bezpečnosti v okrese Svidník</t>
  </si>
  <si>
    <t>Obec Kapišová</t>
  </si>
  <si>
    <t>NFP302010N388</t>
  </si>
  <si>
    <t>Cyklotrasa Zálesie - Ivanka pri Dunaji</t>
  </si>
  <si>
    <t>Obec Ivanka pri Dunaji</t>
  </si>
  <si>
    <t>NFP302010N116</t>
  </si>
  <si>
    <t>Cyklotrasa v meste Tornaľa – I. etapa</t>
  </si>
  <si>
    <t>Mesto Tornaľa</t>
  </si>
  <si>
    <t>NFP302010N514</t>
  </si>
  <si>
    <t>Zvýšenie atraktivity a prepravnej kapacity cyklistickej dopravy v meste Veľký Šariš - 3. etapa</t>
  </si>
  <si>
    <t>NFP302010N152</t>
  </si>
  <si>
    <t>Vybudovanie cyklotrasy - Saleziánska ulica v meste Trnava</t>
  </si>
  <si>
    <t>Mesto Trnava</t>
  </si>
  <si>
    <t>NFP302010N336</t>
  </si>
  <si>
    <t>Zvýšenie mestskej mobility budovaním siete cyklistickej infraštruktúry v Trenčíne: Vetva D - ul. Zlatovská a Prepojenie ul. Zlatovská - Hlavná</t>
  </si>
  <si>
    <t>NFP302010N337</t>
  </si>
  <si>
    <t>Zvýšenie mestskej mobility budovaním siete cyklistickej infraštruktúry v Trenčíne:  Ul. Stárka k priemyselnému parku</t>
  </si>
  <si>
    <t>NFP302010N449</t>
  </si>
  <si>
    <t>Cyklomagistrála - Terchovská dolina</t>
  </si>
  <si>
    <t>Malá Fatra</t>
  </si>
  <si>
    <t>NFP302010N512</t>
  </si>
  <si>
    <t>Bližšie k práci, Zdravšie v živote – cyklistická doprava II., III. Etapa</t>
  </si>
  <si>
    <t>NFP302010N546</t>
  </si>
  <si>
    <t>NFP302010N563</t>
  </si>
  <si>
    <t>Cyklotrasa – II. etapa, Veľké Úľany</t>
  </si>
  <si>
    <t>Obec Veľké Úľany</t>
  </si>
  <si>
    <t>NFP302010N547</t>
  </si>
  <si>
    <t>NFP302010N363</t>
  </si>
  <si>
    <t>Cyklodoprava v meste Stará Ľubovňa</t>
  </si>
  <si>
    <t>Mesto Stará Ľubovňa</t>
  </si>
  <si>
    <t>NFP302010N494</t>
  </si>
  <si>
    <t>Cyklotrasa Dolný Bar – Topoľníky, 2. etapa výstavby</t>
  </si>
  <si>
    <t>Obec Dolný Bar</t>
  </si>
  <si>
    <t>NFP302010N358</t>
  </si>
  <si>
    <t>Vybudovanie cyklochodníka Pezinok - Limbach</t>
  </si>
  <si>
    <t>Mesto Pezinok</t>
  </si>
  <si>
    <t>NFP302010N507</t>
  </si>
  <si>
    <t>Bližšie k práci, Zdravšie v živote cyklistická doprava IV. Etapa</t>
  </si>
  <si>
    <t>Obec Vígľaš</t>
  </si>
  <si>
    <t>NFP302010N094</t>
  </si>
  <si>
    <t>Cyklotrasa Liptovský Hrádok - II. etapa</t>
  </si>
  <si>
    <t>Mesto Liptovský Hrádok</t>
  </si>
  <si>
    <t>NFP302010N462</t>
  </si>
  <si>
    <t>Cyklistické komunikácie v meste Hlohovec a m.č. Šulekovo</t>
  </si>
  <si>
    <t>Mesto Hlohovec</t>
  </si>
  <si>
    <t>NFP302010N517</t>
  </si>
  <si>
    <t>Cyklistická komunikácia - bližšie k práci</t>
  </si>
  <si>
    <t>NFP302010N544</t>
  </si>
  <si>
    <t>Cyklotrasy bez hraníc – štúdie a plány, Mikroregión Dunajská Magistrála, objekt: 404-05 Cesta Lehnice Kolónia – I. etapa</t>
  </si>
  <si>
    <t>Obec Lehnice</t>
  </si>
  <si>
    <t>NFP302010N529</t>
  </si>
  <si>
    <t>Cyklotrasa Rakúsy - Mlynčeky</t>
  </si>
  <si>
    <t>Obec Rakúsy</t>
  </si>
  <si>
    <t>NFP302010N519</t>
  </si>
  <si>
    <t>Cyklotrasa Martin – Vrútky, časť Vrútky</t>
  </si>
  <si>
    <t>Mesto Vrútky</t>
  </si>
  <si>
    <t>NFP302010N423</t>
  </si>
  <si>
    <t>Vybudovanie cyklotrasy Bratislava - Rusovce</t>
  </si>
  <si>
    <t>Mestská časť Bratislava-Rusovce</t>
  </si>
  <si>
    <t>NFP302010N333</t>
  </si>
  <si>
    <t>Cyklotrasa Martin-Vrútky, časť Martin</t>
  </si>
  <si>
    <t>Mesto Martin</t>
  </si>
  <si>
    <t>NFP302010N545</t>
  </si>
  <si>
    <t>NFP302010N523</t>
  </si>
  <si>
    <t>Cyklotrasa v meste Levice - I. etapa</t>
  </si>
  <si>
    <t>Mesto Levice</t>
  </si>
  <si>
    <t>NFP302010M785</t>
  </si>
  <si>
    <t>Cyklotrasa Malé Leváre – Veľké Leváre</t>
  </si>
  <si>
    <t>Obec Veľké Leváre</t>
  </si>
  <si>
    <t>NFP302010N538</t>
  </si>
  <si>
    <t>Cyklistický chodník Nitra – Vráble IV. etapa, 1.časť</t>
  </si>
  <si>
    <t>Mesto Vráble</t>
  </si>
  <si>
    <t>NFP302010N481</t>
  </si>
  <si>
    <t>Výstavba cyklistických komunikácií Most D1 Matejovce - Poprad Západ - ÚSEK "B"; MsÚ Poprad - Most Ul. Športová</t>
  </si>
  <si>
    <t>Mesto Poprad</t>
  </si>
  <si>
    <t>NFP302010N469</t>
  </si>
  <si>
    <t>Mikulášska cyklotrasa ako ekologická alternatíva dopravy – 4. etapa</t>
  </si>
  <si>
    <t>NFP302010N326</t>
  </si>
  <si>
    <t>Infraštruktúra pre nemotorovú dopravu Bratislava - Vajnory</t>
  </si>
  <si>
    <t>Mestská časť Bratislava - Vajnory</t>
  </si>
  <si>
    <t>NFP302010N534</t>
  </si>
  <si>
    <t>Skuška</t>
  </si>
  <si>
    <t>RiÚS_ZA</t>
  </si>
  <si>
    <t>doručená</t>
  </si>
  <si>
    <t>Výzva: IROP-PO1-SC122-2016-15 - Zvýšenie atraktivity a prepravnej kapacity nemotorovej dopravy (predovšetkým cyklistickej dopravy) na celkovom počte prepravených osôb IV. kolo</t>
  </si>
  <si>
    <t>zastavené konanie</t>
  </si>
  <si>
    <t>mesto Tornaľa</t>
  </si>
  <si>
    <t>zastavenie § 20, ods. 1, písm.a)</t>
  </si>
  <si>
    <t>obec Klokoč</t>
  </si>
  <si>
    <t>zastavenie § 20, ods. 1, písm.d)</t>
  </si>
  <si>
    <t xml:space="preserve">zastavenie § 20 ods. 1, písm. d) </t>
  </si>
  <si>
    <t>Zvýšenie mestskej mobility budovaním siete cyklistickej infraštruktúry v Trenčíne: Ul. Stárka k priemyselnému parku</t>
  </si>
  <si>
    <t>spolu</t>
  </si>
  <si>
    <t>Dôvod zastavenia</t>
  </si>
  <si>
    <t>prebieha</t>
  </si>
  <si>
    <t>bude zastavené</t>
  </si>
  <si>
    <t>zastavenie § 20, ods. 1, písm. a)</t>
  </si>
  <si>
    <t>zastavenie § 20, ods. 1, písm. d)</t>
  </si>
  <si>
    <t>neschválenie § 19 ods. 9, písm. a) 
(nesplnené vylučovacie kritériá)</t>
  </si>
  <si>
    <t>4.</t>
  </si>
  <si>
    <t>251 133,42 </t>
  </si>
  <si>
    <t xml:space="preserve">schválené </t>
  </si>
  <si>
    <t xml:space="preserve">neschválenie § 19 ods. 9, písm. b) </t>
  </si>
  <si>
    <t>RIÚS TT</t>
  </si>
  <si>
    <t xml:space="preserve">neschválené </t>
  </si>
  <si>
    <t>RIÚS BA</t>
  </si>
  <si>
    <t>RIÚS NR</t>
  </si>
  <si>
    <t>IČO</t>
  </si>
  <si>
    <t>00330531</t>
  </si>
  <si>
    <t>00304786</t>
  </si>
  <si>
    <t>00319091</t>
  </si>
  <si>
    <t>00327972</t>
  </si>
  <si>
    <t>00313114</t>
  </si>
  <si>
    <t>00312037</t>
  </si>
  <si>
    <t>00327590</t>
  </si>
  <si>
    <t>00306282</t>
  </si>
  <si>
    <t>00327735</t>
  </si>
  <si>
    <t>00330167</t>
  </si>
  <si>
    <t>00305367</t>
  </si>
  <si>
    <t>00305022</t>
  </si>
  <si>
    <t>00320382</t>
  </si>
  <si>
    <t>00315494</t>
  </si>
  <si>
    <t>00312509</t>
  </si>
  <si>
    <t>00319996</t>
  </si>
  <si>
    <t>00305553</t>
  </si>
  <si>
    <t>00326488</t>
  </si>
  <si>
    <t>00647209</t>
  </si>
  <si>
    <t>00304611</t>
  </si>
  <si>
    <t>00316792</t>
  </si>
  <si>
    <t>00327808</t>
  </si>
  <si>
    <t>00307203</t>
  </si>
  <si>
    <t>00310115</t>
  </si>
  <si>
    <t>00308641</t>
  </si>
  <si>
    <t>00326470</t>
  </si>
  <si>
    <t>00315524</t>
  </si>
  <si>
    <t>00304565</t>
  </si>
  <si>
    <t xml:space="preserve"> 
00315524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</si>
</sst>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/>
    <xf numFmtId="0" fontId="0" fillId="0" borderId="2" xfId="0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/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0" fillId="6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8"/>
  <sheetViews>
    <sheetView topLeftCell="A7" zoomScale="85" zoomScaleNormal="85" zoomScaleSheetLayoutView="62" workbookViewId="0">
      <selection activeCell="D40" sqref="D40"/>
    </sheetView>
  </sheetViews>
  <sheetFormatPr defaultRowHeight="15" x14ac:dyDescent="0.25"/>
  <cols>
    <col min="1" max="1" width="16" customWidth="1"/>
    <col min="2" max="2" width="54.28515625" style="20" customWidth="1"/>
    <col min="3" max="4" width="29" style="22" customWidth="1"/>
    <col min="5" max="5" width="16.5703125" style="29" customWidth="1"/>
    <col min="6" max="6" width="24.140625" hidden="1" customWidth="1"/>
    <col min="7" max="7" width="19.42578125" style="23" customWidth="1"/>
    <col min="8" max="8" width="19.28515625" customWidth="1"/>
    <col min="9" max="9" width="16.5703125" style="24" customWidth="1"/>
    <col min="10" max="10" width="14.5703125" customWidth="1"/>
    <col min="11" max="11" width="16.42578125" customWidth="1"/>
    <col min="12" max="12" width="15" customWidth="1"/>
    <col min="13" max="13" width="18.140625" customWidth="1"/>
    <col min="14" max="14" width="15.85546875" customWidth="1"/>
    <col min="15" max="15" width="14.28515625" customWidth="1"/>
    <col min="16" max="17" width="16.140625" customWidth="1"/>
    <col min="18" max="18" width="12.7109375" customWidth="1"/>
    <col min="19" max="19" width="13.85546875" customWidth="1"/>
    <col min="20" max="21" width="13.42578125" customWidth="1"/>
  </cols>
  <sheetData>
    <row r="1" spans="1:15" ht="32.2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5" ht="15" customHeight="1" x14ac:dyDescent="0.25">
      <c r="A2" s="84" t="s">
        <v>35</v>
      </c>
      <c r="B2" s="84" t="s">
        <v>2</v>
      </c>
      <c r="C2" s="84" t="s">
        <v>3</v>
      </c>
      <c r="D2" s="77"/>
      <c r="E2" s="84" t="s">
        <v>36</v>
      </c>
      <c r="F2" s="67"/>
      <c r="G2" s="67"/>
      <c r="H2" s="84" t="s">
        <v>37</v>
      </c>
      <c r="I2" s="86" t="s">
        <v>38</v>
      </c>
      <c r="J2" s="87"/>
      <c r="K2" s="86" t="s">
        <v>39</v>
      </c>
      <c r="L2" s="87"/>
    </row>
    <row r="3" spans="1:15" ht="15.75" customHeight="1" x14ac:dyDescent="0.25">
      <c r="A3" s="85"/>
      <c r="B3" s="85"/>
      <c r="C3" s="85"/>
      <c r="D3" s="78" t="s">
        <v>157</v>
      </c>
      <c r="E3" s="85"/>
      <c r="F3" s="68" t="s">
        <v>40</v>
      </c>
      <c r="G3" s="68" t="s">
        <v>41</v>
      </c>
      <c r="H3" s="85"/>
      <c r="I3" s="68" t="s">
        <v>42</v>
      </c>
      <c r="J3" s="68" t="s">
        <v>43</v>
      </c>
      <c r="K3" s="69" t="s">
        <v>42</v>
      </c>
      <c r="L3" s="69" t="s">
        <v>43</v>
      </c>
    </row>
    <row r="4" spans="1:15" s="9" customFormat="1" ht="30" x14ac:dyDescent="0.25">
      <c r="A4" s="27" t="s">
        <v>49</v>
      </c>
      <c r="B4" s="31" t="s">
        <v>50</v>
      </c>
      <c r="C4" s="31" t="s">
        <v>51</v>
      </c>
      <c r="D4" s="31" t="s">
        <v>158</v>
      </c>
      <c r="E4" s="27" t="s">
        <v>24</v>
      </c>
      <c r="F4" s="27"/>
      <c r="G4" s="27"/>
      <c r="H4" s="37"/>
      <c r="I4" s="40">
        <v>2496633.23</v>
      </c>
      <c r="J4" s="41"/>
      <c r="K4" s="36"/>
      <c r="L4" s="36"/>
    </row>
    <row r="5" spans="1:15" s="9" customFormat="1" ht="60" x14ac:dyDescent="0.25">
      <c r="A5" s="27" t="s">
        <v>52</v>
      </c>
      <c r="B5" s="31" t="s">
        <v>53</v>
      </c>
      <c r="C5" s="31" t="s">
        <v>54</v>
      </c>
      <c r="D5" s="31" t="s">
        <v>159</v>
      </c>
      <c r="E5" s="27" t="s">
        <v>16</v>
      </c>
      <c r="F5" s="27"/>
      <c r="G5" s="27" t="s">
        <v>11</v>
      </c>
      <c r="H5" s="37" t="s">
        <v>148</v>
      </c>
      <c r="I5" s="40">
        <v>279950.88</v>
      </c>
      <c r="J5" s="41">
        <f>I5*0.5</f>
        <v>139975.44</v>
      </c>
      <c r="K5" s="36">
        <v>0</v>
      </c>
      <c r="L5" s="36">
        <v>0</v>
      </c>
      <c r="M5" s="43"/>
      <c r="N5" s="43"/>
      <c r="O5" s="43"/>
    </row>
    <row r="6" spans="1:15" s="9" customFormat="1" x14ac:dyDescent="0.25">
      <c r="A6" s="27" t="s">
        <v>55</v>
      </c>
      <c r="B6" s="31" t="s">
        <v>56</v>
      </c>
      <c r="C6" s="31" t="s">
        <v>57</v>
      </c>
      <c r="D6" s="100" t="s">
        <v>160</v>
      </c>
      <c r="E6" s="27" t="s">
        <v>15</v>
      </c>
      <c r="F6" s="27"/>
      <c r="G6" s="27" t="s">
        <v>135</v>
      </c>
      <c r="H6" s="37" t="s">
        <v>135</v>
      </c>
      <c r="I6" s="40">
        <v>205642.72</v>
      </c>
      <c r="J6" s="41">
        <f>I6*0.85</f>
        <v>174796.31200000001</v>
      </c>
      <c r="K6" s="36">
        <v>0</v>
      </c>
      <c r="L6" s="36">
        <v>0</v>
      </c>
    </row>
    <row r="7" spans="1:15" s="9" customFormat="1" ht="30" x14ac:dyDescent="0.25">
      <c r="A7" s="27" t="s">
        <v>58</v>
      </c>
      <c r="B7" s="31" t="s">
        <v>59</v>
      </c>
      <c r="C7" s="31" t="s">
        <v>45</v>
      </c>
      <c r="D7" s="31" t="s">
        <v>161</v>
      </c>
      <c r="E7" s="27" t="s">
        <v>21</v>
      </c>
      <c r="F7" s="27"/>
      <c r="G7" s="27"/>
      <c r="H7" s="37"/>
      <c r="I7" s="40">
        <v>280247.75</v>
      </c>
      <c r="J7" s="41"/>
      <c r="K7" s="36"/>
      <c r="L7" s="36"/>
    </row>
    <row r="8" spans="1:15" s="9" customFormat="1" x14ac:dyDescent="0.25">
      <c r="A8" s="27" t="s">
        <v>60</v>
      </c>
      <c r="B8" s="31" t="s">
        <v>61</v>
      </c>
      <c r="C8" s="31" t="s">
        <v>62</v>
      </c>
      <c r="D8" s="31" t="s">
        <v>162</v>
      </c>
      <c r="E8" s="27" t="s">
        <v>18</v>
      </c>
      <c r="F8" s="27"/>
      <c r="G8" s="27" t="s">
        <v>11</v>
      </c>
      <c r="H8" s="37"/>
      <c r="I8" s="40">
        <v>397038.86</v>
      </c>
      <c r="J8" s="41">
        <f>ROUND(I8*0.85,2)</f>
        <v>337483.03</v>
      </c>
      <c r="K8" s="36">
        <v>383221.99</v>
      </c>
      <c r="L8" s="36">
        <f>ROUND(K8*0.85,2)</f>
        <v>325738.69</v>
      </c>
    </row>
    <row r="9" spans="1:15" s="42" customFormat="1" ht="45" x14ac:dyDescent="0.25">
      <c r="A9" s="27" t="s">
        <v>63</v>
      </c>
      <c r="B9" s="31" t="s">
        <v>64</v>
      </c>
      <c r="C9" s="31" t="s">
        <v>44</v>
      </c>
      <c r="D9" s="31" t="s">
        <v>163</v>
      </c>
      <c r="E9" s="27" t="s">
        <v>19</v>
      </c>
      <c r="F9" s="27"/>
      <c r="G9" s="27" t="s">
        <v>135</v>
      </c>
      <c r="H9" s="27" t="s">
        <v>135</v>
      </c>
      <c r="I9" s="40">
        <v>516882.06</v>
      </c>
      <c r="J9" s="41">
        <f>I9*0.85</f>
        <v>439349.75099999999</v>
      </c>
      <c r="K9" s="36">
        <v>0</v>
      </c>
      <c r="L9" s="36">
        <v>0</v>
      </c>
    </row>
    <row r="10" spans="1:15" s="9" customFormat="1" ht="45" x14ac:dyDescent="0.25">
      <c r="A10" s="27" t="s">
        <v>65</v>
      </c>
      <c r="B10" s="31" t="s">
        <v>66</v>
      </c>
      <c r="C10" s="31" t="s">
        <v>44</v>
      </c>
      <c r="D10" s="31" t="s">
        <v>163</v>
      </c>
      <c r="E10" s="27" t="s">
        <v>19</v>
      </c>
      <c r="F10" s="27"/>
      <c r="G10" s="27" t="s">
        <v>135</v>
      </c>
      <c r="H10" s="27" t="s">
        <v>135</v>
      </c>
      <c r="I10" s="40">
        <v>93893.37</v>
      </c>
      <c r="J10" s="41">
        <f>I10*0.85</f>
        <v>79809.364499999996</v>
      </c>
      <c r="K10" s="36">
        <v>0</v>
      </c>
      <c r="L10" s="36">
        <v>0</v>
      </c>
    </row>
    <row r="11" spans="1:15" s="9" customFormat="1" x14ac:dyDescent="0.25">
      <c r="A11" s="27" t="s">
        <v>67</v>
      </c>
      <c r="B11" s="31" t="s">
        <v>68</v>
      </c>
      <c r="C11" s="31" t="s">
        <v>69</v>
      </c>
      <c r="D11" s="31">
        <v>42219574</v>
      </c>
      <c r="E11" s="27" t="s">
        <v>23</v>
      </c>
      <c r="F11" s="27"/>
      <c r="G11" s="30" t="s">
        <v>135</v>
      </c>
      <c r="H11" s="27" t="s">
        <v>135</v>
      </c>
      <c r="I11" s="40">
        <v>6828796.4199999999</v>
      </c>
      <c r="J11" s="41">
        <f>I11*0.85</f>
        <v>5804476.9569999995</v>
      </c>
      <c r="K11" s="36">
        <v>0</v>
      </c>
      <c r="L11" s="36">
        <v>0</v>
      </c>
    </row>
    <row r="12" spans="1:15" s="9" customFormat="1" ht="30" x14ac:dyDescent="0.25">
      <c r="A12" s="27" t="s">
        <v>70</v>
      </c>
      <c r="B12" s="31" t="s">
        <v>71</v>
      </c>
      <c r="C12" s="31" t="s">
        <v>46</v>
      </c>
      <c r="D12" s="31">
        <v>50471775</v>
      </c>
      <c r="E12" s="27" t="s">
        <v>15</v>
      </c>
      <c r="F12" s="27"/>
      <c r="G12" s="27" t="s">
        <v>135</v>
      </c>
      <c r="H12" s="37" t="s">
        <v>135</v>
      </c>
      <c r="I12" s="40">
        <v>1560642.57</v>
      </c>
      <c r="J12" s="41">
        <f>I12*0.85</f>
        <v>1326546.1845</v>
      </c>
      <c r="K12" s="36">
        <v>0</v>
      </c>
      <c r="L12" s="36">
        <v>0</v>
      </c>
    </row>
    <row r="13" spans="1:15" s="9" customFormat="1" ht="30" x14ac:dyDescent="0.25">
      <c r="A13" s="27" t="s">
        <v>72</v>
      </c>
      <c r="B13" s="31" t="s">
        <v>28</v>
      </c>
      <c r="C13" s="31" t="s">
        <v>29</v>
      </c>
      <c r="D13" s="31" t="s">
        <v>164</v>
      </c>
      <c r="E13" s="27" t="s">
        <v>24</v>
      </c>
      <c r="F13" s="27"/>
      <c r="G13" s="27"/>
      <c r="H13" s="37"/>
      <c r="I13" s="40">
        <v>762379.3</v>
      </c>
      <c r="J13" s="41"/>
      <c r="K13" s="36"/>
      <c r="L13" s="36"/>
    </row>
    <row r="14" spans="1:15" s="9" customFormat="1" x14ac:dyDescent="0.25">
      <c r="A14" s="27" t="s">
        <v>73</v>
      </c>
      <c r="B14" s="31" t="s">
        <v>74</v>
      </c>
      <c r="C14" s="31" t="s">
        <v>75</v>
      </c>
      <c r="D14" s="31" t="s">
        <v>165</v>
      </c>
      <c r="E14" s="27" t="s">
        <v>13</v>
      </c>
      <c r="F14" s="27"/>
      <c r="G14" s="27" t="s">
        <v>11</v>
      </c>
      <c r="H14" s="37"/>
      <c r="I14" s="40">
        <v>578574.36</v>
      </c>
      <c r="J14" s="41">
        <f>ROUND(I14*0.85,2)</f>
        <v>491788.21</v>
      </c>
      <c r="K14" s="36">
        <v>578574.36</v>
      </c>
      <c r="L14" s="36">
        <f>ROUND(K14*0.85,2)</f>
        <v>491788.21</v>
      </c>
    </row>
    <row r="15" spans="1:15" s="9" customFormat="1" ht="15.75" x14ac:dyDescent="0.25">
      <c r="A15" s="27" t="s">
        <v>76</v>
      </c>
      <c r="B15" s="31" t="s">
        <v>32</v>
      </c>
      <c r="C15" s="31" t="s">
        <v>33</v>
      </c>
      <c r="D15" s="100" t="s">
        <v>166</v>
      </c>
      <c r="E15" s="27" t="s">
        <v>24</v>
      </c>
      <c r="F15" s="27"/>
      <c r="G15" s="27"/>
      <c r="H15" s="39"/>
      <c r="I15" s="40">
        <v>1052714.3</v>
      </c>
      <c r="J15" s="41"/>
      <c r="K15" s="36"/>
      <c r="L15" s="36"/>
    </row>
    <row r="16" spans="1:15" s="9" customFormat="1" x14ac:dyDescent="0.25">
      <c r="A16" s="27" t="s">
        <v>77</v>
      </c>
      <c r="B16" s="31" t="s">
        <v>78</v>
      </c>
      <c r="C16" s="31" t="s">
        <v>79</v>
      </c>
      <c r="D16" s="100" t="s">
        <v>167</v>
      </c>
      <c r="E16" s="27" t="s">
        <v>24</v>
      </c>
      <c r="F16" s="27"/>
      <c r="G16" s="27"/>
      <c r="H16" s="37"/>
      <c r="I16" s="40">
        <v>320559.71000000002</v>
      </c>
      <c r="J16" s="41"/>
      <c r="K16" s="40"/>
      <c r="L16" s="41"/>
    </row>
    <row r="17" spans="1:13" s="9" customFormat="1" x14ac:dyDescent="0.25">
      <c r="A17" s="27" t="s">
        <v>80</v>
      </c>
      <c r="B17" s="31" t="s">
        <v>81</v>
      </c>
      <c r="C17" s="31" t="s">
        <v>82</v>
      </c>
      <c r="D17" s="31" t="s">
        <v>168</v>
      </c>
      <c r="E17" s="27" t="s">
        <v>13</v>
      </c>
      <c r="F17" s="27"/>
      <c r="G17" s="27" t="s">
        <v>11</v>
      </c>
      <c r="H17" s="37"/>
      <c r="I17" s="40">
        <v>797713.74</v>
      </c>
      <c r="J17" s="41">
        <f>ROUND(I17*0.85,2)</f>
        <v>678056.68</v>
      </c>
      <c r="K17" s="36">
        <v>797713.74</v>
      </c>
      <c r="L17" s="36">
        <f>ROUND(K17*0.85,2)</f>
        <v>678056.68</v>
      </c>
    </row>
    <row r="18" spans="1:13" s="9" customFormat="1" x14ac:dyDescent="0.25">
      <c r="A18" s="27" t="s">
        <v>83</v>
      </c>
      <c r="B18" s="31" t="s">
        <v>84</v>
      </c>
      <c r="C18" s="31" t="s">
        <v>85</v>
      </c>
      <c r="D18" s="100" t="s">
        <v>169</v>
      </c>
      <c r="E18" s="27" t="s">
        <v>16</v>
      </c>
      <c r="F18" s="27"/>
      <c r="G18" s="27" t="s">
        <v>11</v>
      </c>
      <c r="H18" s="37" t="s">
        <v>17</v>
      </c>
      <c r="I18" s="40">
        <v>721509.23</v>
      </c>
      <c r="J18" s="41">
        <f>I18*0.5</f>
        <v>360754.61499999999</v>
      </c>
      <c r="K18" s="36">
        <v>721509.23</v>
      </c>
      <c r="L18" s="36">
        <f>K18*0.5</f>
        <v>360754.61499999999</v>
      </c>
    </row>
    <row r="19" spans="1:13" s="42" customFormat="1" ht="30" x14ac:dyDescent="0.25">
      <c r="A19" s="27" t="s">
        <v>86</v>
      </c>
      <c r="B19" s="31" t="s">
        <v>87</v>
      </c>
      <c r="C19" s="31" t="s">
        <v>88</v>
      </c>
      <c r="D19" s="31" t="s">
        <v>170</v>
      </c>
      <c r="E19" s="27" t="s">
        <v>15</v>
      </c>
      <c r="F19" s="27"/>
      <c r="G19" s="27" t="s">
        <v>11</v>
      </c>
      <c r="H19" s="59" t="s">
        <v>17</v>
      </c>
      <c r="I19" s="40">
        <v>372826.8</v>
      </c>
      <c r="J19" s="41">
        <f>I19*0.85</f>
        <v>316902.77999999997</v>
      </c>
      <c r="K19" s="36">
        <f>I19</f>
        <v>372826.8</v>
      </c>
      <c r="L19" s="36">
        <f>K19*0.85</f>
        <v>316902.77999999997</v>
      </c>
    </row>
    <row r="20" spans="1:13" s="9" customFormat="1" ht="15.75" x14ac:dyDescent="0.25">
      <c r="A20" s="27" t="s">
        <v>89</v>
      </c>
      <c r="B20" s="31" t="s">
        <v>90</v>
      </c>
      <c r="C20" s="31" t="s">
        <v>91</v>
      </c>
      <c r="D20" s="31" t="s">
        <v>171</v>
      </c>
      <c r="E20" s="27" t="s">
        <v>23</v>
      </c>
      <c r="F20" s="27"/>
      <c r="G20" s="27"/>
      <c r="H20" s="37"/>
      <c r="I20" s="40">
        <v>510816.82</v>
      </c>
      <c r="J20" s="41"/>
      <c r="K20" s="5"/>
      <c r="L20" s="5"/>
    </row>
    <row r="21" spans="1:13" s="9" customFormat="1" x14ac:dyDescent="0.25">
      <c r="A21" s="27" t="s">
        <v>92</v>
      </c>
      <c r="B21" s="31" t="s">
        <v>93</v>
      </c>
      <c r="C21" s="31" t="s">
        <v>94</v>
      </c>
      <c r="D21" s="31" t="s">
        <v>172</v>
      </c>
      <c r="E21" s="27" t="s">
        <v>13</v>
      </c>
      <c r="F21" s="27"/>
      <c r="G21" s="27" t="s">
        <v>144</v>
      </c>
      <c r="H21" s="37" t="s">
        <v>145</v>
      </c>
      <c r="I21" s="40">
        <v>217598.42</v>
      </c>
      <c r="J21" s="41">
        <f>ROUND(I21*0.85,2)</f>
        <v>184958.66</v>
      </c>
      <c r="K21" s="36">
        <v>0</v>
      </c>
      <c r="L21" s="36">
        <v>0</v>
      </c>
    </row>
    <row r="22" spans="1:13" s="9" customFormat="1" x14ac:dyDescent="0.25">
      <c r="A22" s="27" t="s">
        <v>95</v>
      </c>
      <c r="B22" s="31" t="s">
        <v>96</v>
      </c>
      <c r="C22" s="31" t="s">
        <v>47</v>
      </c>
      <c r="D22" s="31" t="s">
        <v>173</v>
      </c>
      <c r="E22" s="25" t="s">
        <v>15</v>
      </c>
      <c r="F22" s="27"/>
      <c r="G22" s="27" t="s">
        <v>135</v>
      </c>
      <c r="H22" s="37" t="s">
        <v>135</v>
      </c>
      <c r="I22" s="40">
        <v>222706.15</v>
      </c>
      <c r="J22" s="41">
        <f>I22*0.85</f>
        <v>189300.22749999998</v>
      </c>
      <c r="K22" s="36">
        <v>0</v>
      </c>
      <c r="L22" s="36">
        <v>0</v>
      </c>
      <c r="M22" s="26"/>
    </row>
    <row r="23" spans="1:13" s="9" customFormat="1" ht="45" x14ac:dyDescent="0.25">
      <c r="A23" s="27" t="s">
        <v>97</v>
      </c>
      <c r="B23" s="31" t="s">
        <v>98</v>
      </c>
      <c r="C23" s="31" t="s">
        <v>99</v>
      </c>
      <c r="D23" s="31" t="s">
        <v>174</v>
      </c>
      <c r="E23" s="27" t="s">
        <v>13</v>
      </c>
      <c r="F23" s="27"/>
      <c r="G23" s="27" t="s">
        <v>11</v>
      </c>
      <c r="H23" s="37"/>
      <c r="I23" s="40">
        <v>73109.600000000006</v>
      </c>
      <c r="J23" s="41">
        <f>ROUND(I23*0.85,2)</f>
        <v>62143.16</v>
      </c>
      <c r="K23" s="36">
        <v>73109.600000000006</v>
      </c>
      <c r="L23" s="36">
        <f>ROUND(K23*0.85,2)</f>
        <v>62143.16</v>
      </c>
    </row>
    <row r="24" spans="1:13" s="9" customFormat="1" x14ac:dyDescent="0.25">
      <c r="A24" s="27" t="s">
        <v>100</v>
      </c>
      <c r="B24" s="31" t="s">
        <v>101</v>
      </c>
      <c r="C24" s="31" t="s">
        <v>102</v>
      </c>
      <c r="D24" s="100" t="s">
        <v>175</v>
      </c>
      <c r="E24" s="27" t="s">
        <v>24</v>
      </c>
      <c r="F24" s="27"/>
      <c r="G24" s="27"/>
      <c r="H24" s="37"/>
      <c r="I24" s="40">
        <v>263314.15000000002</v>
      </c>
      <c r="J24" s="41"/>
      <c r="K24" s="36"/>
      <c r="L24" s="36"/>
    </row>
    <row r="25" spans="1:13" s="42" customFormat="1" ht="15.75" x14ac:dyDescent="0.25">
      <c r="A25" s="27" t="s">
        <v>103</v>
      </c>
      <c r="B25" s="31" t="s">
        <v>104</v>
      </c>
      <c r="C25" s="31" t="s">
        <v>105</v>
      </c>
      <c r="D25" s="100" t="s">
        <v>176</v>
      </c>
      <c r="E25" s="27" t="s">
        <v>23</v>
      </c>
      <c r="F25" s="27"/>
      <c r="G25" s="27"/>
      <c r="H25" s="38"/>
      <c r="I25" s="40">
        <v>66245.45</v>
      </c>
      <c r="J25" s="41"/>
      <c r="K25" s="36"/>
      <c r="L25" s="36"/>
    </row>
    <row r="26" spans="1:13" s="9" customFormat="1" ht="30" x14ac:dyDescent="0.25">
      <c r="A26" s="27" t="s">
        <v>106</v>
      </c>
      <c r="B26" s="31" t="s">
        <v>107</v>
      </c>
      <c r="C26" s="31" t="s">
        <v>108</v>
      </c>
      <c r="D26" s="100" t="s">
        <v>177</v>
      </c>
      <c r="E26" s="27" t="s">
        <v>16</v>
      </c>
      <c r="F26" s="27"/>
      <c r="G26" s="27" t="s">
        <v>135</v>
      </c>
      <c r="H26" s="37" t="s">
        <v>135</v>
      </c>
      <c r="I26" s="40">
        <v>672265.6</v>
      </c>
      <c r="J26" s="41">
        <f>I26*0.5</f>
        <v>336132.8</v>
      </c>
      <c r="K26" s="36">
        <v>0</v>
      </c>
      <c r="L26" s="36">
        <f>K26*0.5</f>
        <v>0</v>
      </c>
    </row>
    <row r="27" spans="1:13" s="9" customFormat="1" x14ac:dyDescent="0.25">
      <c r="A27" s="27" t="s">
        <v>109</v>
      </c>
      <c r="B27" s="31" t="s">
        <v>110</v>
      </c>
      <c r="C27" s="31" t="s">
        <v>111</v>
      </c>
      <c r="D27" s="100" t="s">
        <v>178</v>
      </c>
      <c r="E27" s="27" t="s">
        <v>23</v>
      </c>
      <c r="F27" s="27"/>
      <c r="G27" s="27"/>
      <c r="H27" s="37"/>
      <c r="I27" s="40">
        <v>1931726.06</v>
      </c>
      <c r="J27" s="41"/>
      <c r="K27" s="36"/>
      <c r="L27" s="36"/>
    </row>
    <row r="28" spans="1:13" s="9" customFormat="1" ht="30" x14ac:dyDescent="0.25">
      <c r="A28" s="27" t="s">
        <v>112</v>
      </c>
      <c r="B28" s="31" t="s">
        <v>30</v>
      </c>
      <c r="C28" s="31" t="s">
        <v>31</v>
      </c>
      <c r="D28" s="100" t="s">
        <v>179</v>
      </c>
      <c r="E28" s="27" t="s">
        <v>24</v>
      </c>
      <c r="F28" s="27"/>
      <c r="G28" s="27"/>
      <c r="H28" s="37"/>
      <c r="I28" s="40">
        <v>464620.06</v>
      </c>
      <c r="J28" s="41"/>
      <c r="K28" s="36"/>
      <c r="L28" s="36"/>
    </row>
    <row r="29" spans="1:13" s="9" customFormat="1" x14ac:dyDescent="0.25">
      <c r="A29" s="27" t="s">
        <v>113</v>
      </c>
      <c r="B29" s="31" t="s">
        <v>114</v>
      </c>
      <c r="C29" s="31" t="s">
        <v>115</v>
      </c>
      <c r="D29" s="100" t="s">
        <v>180</v>
      </c>
      <c r="E29" s="27" t="s">
        <v>14</v>
      </c>
      <c r="F29" s="27"/>
      <c r="G29" s="27" t="s">
        <v>135</v>
      </c>
      <c r="H29" s="27" t="s">
        <v>135</v>
      </c>
      <c r="I29" s="40">
        <v>182259.99</v>
      </c>
      <c r="J29" s="41">
        <f>I29*0.85</f>
        <v>154920.99149999997</v>
      </c>
      <c r="K29" s="36">
        <v>0</v>
      </c>
      <c r="L29" s="36">
        <v>0</v>
      </c>
    </row>
    <row r="30" spans="1:13" s="42" customFormat="1" ht="15.75" x14ac:dyDescent="0.25">
      <c r="A30" s="27" t="s">
        <v>116</v>
      </c>
      <c r="B30" s="31" t="s">
        <v>117</v>
      </c>
      <c r="C30" s="31" t="s">
        <v>118</v>
      </c>
      <c r="D30" s="100" t="s">
        <v>181</v>
      </c>
      <c r="E30" s="27" t="s">
        <v>22</v>
      </c>
      <c r="F30" s="27"/>
      <c r="G30" s="19" t="s">
        <v>135</v>
      </c>
      <c r="H30" s="38" t="s">
        <v>135</v>
      </c>
      <c r="I30" s="40">
        <v>427485</v>
      </c>
      <c r="J30" s="41">
        <f>I30*0.5</f>
        <v>213742.5</v>
      </c>
      <c r="K30" s="36">
        <v>0</v>
      </c>
      <c r="L30" s="36">
        <v>0</v>
      </c>
    </row>
    <row r="31" spans="1:13" s="9" customFormat="1" ht="15.75" x14ac:dyDescent="0.25">
      <c r="A31" s="27" t="s">
        <v>119</v>
      </c>
      <c r="B31" s="31" t="s">
        <v>120</v>
      </c>
      <c r="C31" s="31" t="s">
        <v>121</v>
      </c>
      <c r="D31" s="100" t="s">
        <v>182</v>
      </c>
      <c r="E31" s="27" t="s">
        <v>14</v>
      </c>
      <c r="F31" s="27"/>
      <c r="G31" s="19" t="s">
        <v>11</v>
      </c>
      <c r="H31" s="58" t="s">
        <v>17</v>
      </c>
      <c r="I31" s="40">
        <v>743611.1</v>
      </c>
      <c r="J31" s="41">
        <f>I31*0.85</f>
        <v>632069.43499999994</v>
      </c>
      <c r="K31" s="40">
        <v>743611.1</v>
      </c>
      <c r="L31" s="41">
        <f>K31*0.85</f>
        <v>632069.43499999994</v>
      </c>
    </row>
    <row r="32" spans="1:13" s="9" customFormat="1" ht="30" x14ac:dyDescent="0.25">
      <c r="A32" s="27" t="s">
        <v>122</v>
      </c>
      <c r="B32" s="31" t="s">
        <v>123</v>
      </c>
      <c r="C32" s="31" t="s">
        <v>124</v>
      </c>
      <c r="D32" s="100" t="s">
        <v>183</v>
      </c>
      <c r="E32" s="28" t="s">
        <v>24</v>
      </c>
      <c r="F32" s="27"/>
      <c r="G32" s="45"/>
      <c r="H32" s="45"/>
      <c r="I32" s="40">
        <v>841539.9</v>
      </c>
      <c r="J32" s="41"/>
      <c r="K32" s="36"/>
      <c r="L32" s="36"/>
    </row>
    <row r="33" spans="1:94" s="9" customFormat="1" ht="30" x14ac:dyDescent="0.25">
      <c r="A33" s="27" t="s">
        <v>125</v>
      </c>
      <c r="B33" s="31" t="s">
        <v>126</v>
      </c>
      <c r="C33" s="31" t="s">
        <v>34</v>
      </c>
      <c r="D33" s="100" t="s">
        <v>184</v>
      </c>
      <c r="E33" s="28" t="s">
        <v>23</v>
      </c>
      <c r="F33" s="27"/>
      <c r="G33" s="45"/>
      <c r="H33" s="45"/>
      <c r="I33" s="40">
        <v>56887.88</v>
      </c>
      <c r="J33" s="41"/>
      <c r="K33" s="36"/>
      <c r="L33" s="36"/>
    </row>
    <row r="34" spans="1:94" s="9" customFormat="1" ht="30" x14ac:dyDescent="0.25">
      <c r="A34" s="27" t="s">
        <v>127</v>
      </c>
      <c r="B34" s="31" t="s">
        <v>128</v>
      </c>
      <c r="C34" s="31" t="s">
        <v>129</v>
      </c>
      <c r="D34" s="100" t="s">
        <v>185</v>
      </c>
      <c r="E34" s="28" t="s">
        <v>16</v>
      </c>
      <c r="F34" s="27"/>
      <c r="G34" s="45" t="s">
        <v>135</v>
      </c>
      <c r="H34" s="45" t="s">
        <v>135</v>
      </c>
      <c r="I34" s="40">
        <v>231429.43</v>
      </c>
      <c r="J34" s="41">
        <f>I34*0.5</f>
        <v>115714.715</v>
      </c>
      <c r="K34" s="36">
        <v>0</v>
      </c>
      <c r="L34" s="36">
        <f>K34*0.5</f>
        <v>0</v>
      </c>
      <c r="M34" s="63"/>
    </row>
    <row r="35" spans="1:94" s="9" customFormat="1" ht="30" x14ac:dyDescent="0.25">
      <c r="A35" s="47" t="s">
        <v>130</v>
      </c>
      <c r="B35" s="48" t="s">
        <v>131</v>
      </c>
      <c r="C35" s="48" t="s">
        <v>34</v>
      </c>
      <c r="D35" s="48" t="s">
        <v>186</v>
      </c>
      <c r="E35" s="49" t="s">
        <v>132</v>
      </c>
      <c r="F35" s="47"/>
      <c r="G35" s="47" t="s">
        <v>133</v>
      </c>
      <c r="H35" s="47"/>
      <c r="I35" s="50"/>
      <c r="J35" s="50"/>
      <c r="K35" s="51"/>
      <c r="L35" s="51"/>
    </row>
    <row r="36" spans="1:94" s="9" customFormat="1" x14ac:dyDescent="0.25">
      <c r="A36" s="81"/>
      <c r="B36" s="81"/>
      <c r="C36" s="81"/>
      <c r="D36" s="81"/>
      <c r="E36" s="81"/>
      <c r="F36" s="81"/>
      <c r="G36" s="81"/>
      <c r="H36" s="82"/>
      <c r="I36" s="40">
        <f>SUM(I4:I35)</f>
        <v>24171620.909999996</v>
      </c>
      <c r="J36" s="40">
        <f t="shared" ref="J36:L36" si="0">SUM(J4:J35)</f>
        <v>12038921.812999999</v>
      </c>
      <c r="K36" s="40">
        <f t="shared" si="0"/>
        <v>3670566.82</v>
      </c>
      <c r="L36" s="40">
        <f t="shared" si="0"/>
        <v>2867453.5700000003</v>
      </c>
    </row>
    <row r="38" spans="1:94" x14ac:dyDescent="0.25">
      <c r="A38" s="21"/>
      <c r="G38" s="35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</row>
    <row r="39" spans="1:94" x14ac:dyDescent="0.25">
      <c r="A39" s="21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</row>
    <row r="40" spans="1:94" x14ac:dyDescent="0.25"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</row>
    <row r="41" spans="1:94" x14ac:dyDescent="0.25"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</row>
    <row r="42" spans="1:94" x14ac:dyDescent="0.25"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</row>
    <row r="43" spans="1:94" x14ac:dyDescent="0.25"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</row>
    <row r="44" spans="1:94" x14ac:dyDescent="0.25"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</row>
    <row r="45" spans="1:94" x14ac:dyDescent="0.25">
      <c r="A45" s="21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</row>
    <row r="46" spans="1:94" x14ac:dyDescent="0.25"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</row>
    <row r="47" spans="1:94" x14ac:dyDescent="0.25">
      <c r="A47" s="21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</row>
    <row r="48" spans="1:94" x14ac:dyDescent="0.25"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</row>
    <row r="49" spans="1:94" x14ac:dyDescent="0.25">
      <c r="A49" s="21"/>
      <c r="B49" s="22"/>
      <c r="G49"/>
      <c r="I49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</row>
    <row r="50" spans="1:94" x14ac:dyDescent="0.25">
      <c r="A50" s="21"/>
      <c r="B50" s="22"/>
      <c r="G50"/>
      <c r="I5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</row>
    <row r="51" spans="1:94" x14ac:dyDescent="0.25">
      <c r="A51" s="21"/>
      <c r="B51" s="22"/>
      <c r="G51"/>
      <c r="I51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</row>
    <row r="52" spans="1:94" x14ac:dyDescent="0.25"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</row>
    <row r="53" spans="1:94" x14ac:dyDescent="0.25"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</row>
    <row r="54" spans="1:94" x14ac:dyDescent="0.25"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</row>
    <row r="55" spans="1:94" x14ac:dyDescent="0.25"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</row>
    <row r="56" spans="1:94" x14ac:dyDescent="0.25"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</row>
    <row r="57" spans="1:94" x14ac:dyDescent="0.25"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</row>
    <row r="58" spans="1:94" x14ac:dyDescent="0.25"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</row>
    <row r="59" spans="1:94" x14ac:dyDescent="0.25"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</row>
    <row r="60" spans="1:94" x14ac:dyDescent="0.25"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</row>
    <row r="61" spans="1:94" x14ac:dyDescent="0.25"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</row>
    <row r="62" spans="1:94" x14ac:dyDescent="0.25"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</row>
    <row r="63" spans="1:94" x14ac:dyDescent="0.25"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</row>
    <row r="64" spans="1:94" x14ac:dyDescent="0.25"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</row>
    <row r="65" spans="18:94" x14ac:dyDescent="0.25"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</row>
    <row r="66" spans="18:94" x14ac:dyDescent="0.25"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</row>
    <row r="67" spans="18:94" x14ac:dyDescent="0.25"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</row>
    <row r="68" spans="18:94" x14ac:dyDescent="0.25"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</row>
    <row r="69" spans="18:94" x14ac:dyDescent="0.25"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</row>
    <row r="70" spans="18:94" x14ac:dyDescent="0.25"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</row>
    <row r="71" spans="18:94" x14ac:dyDescent="0.25"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</row>
    <row r="72" spans="18:94" x14ac:dyDescent="0.25"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</row>
    <row r="73" spans="18:94" x14ac:dyDescent="0.25"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</row>
    <row r="74" spans="18:94" x14ac:dyDescent="0.25"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</row>
    <row r="75" spans="18:94" x14ac:dyDescent="0.25"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</row>
    <row r="76" spans="18:94" x14ac:dyDescent="0.25"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</row>
    <row r="77" spans="18:94" x14ac:dyDescent="0.25"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</row>
    <row r="78" spans="18:94" x14ac:dyDescent="0.25"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</row>
    <row r="79" spans="18:94" x14ac:dyDescent="0.25"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</row>
    <row r="80" spans="18:94" x14ac:dyDescent="0.25"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</row>
    <row r="81" spans="18:94" x14ac:dyDescent="0.25"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</row>
    <row r="82" spans="18:94" x14ac:dyDescent="0.25"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</row>
    <row r="83" spans="18:94" x14ac:dyDescent="0.25"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</row>
    <row r="84" spans="18:94" x14ac:dyDescent="0.25"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</row>
    <row r="85" spans="18:94" x14ac:dyDescent="0.25"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</row>
    <row r="86" spans="18:94" x14ac:dyDescent="0.25"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</row>
    <row r="87" spans="18:94" x14ac:dyDescent="0.25"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</row>
    <row r="88" spans="18:94" x14ac:dyDescent="0.25"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</row>
    <row r="89" spans="18:94" x14ac:dyDescent="0.25"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</row>
    <row r="90" spans="18:94" x14ac:dyDescent="0.25"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</row>
    <row r="91" spans="18:94" x14ac:dyDescent="0.25"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</row>
    <row r="92" spans="18:94" x14ac:dyDescent="0.25"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</row>
    <row r="93" spans="18:94" x14ac:dyDescent="0.25"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</row>
    <row r="94" spans="18:94" x14ac:dyDescent="0.25"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</row>
    <row r="95" spans="18:94" x14ac:dyDescent="0.25"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</row>
    <row r="96" spans="18:94" x14ac:dyDescent="0.25"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</row>
    <row r="97" spans="18:94" x14ac:dyDescent="0.25"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</row>
    <row r="98" spans="18:94" x14ac:dyDescent="0.25"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</row>
  </sheetData>
  <autoFilter ref="A3:R36">
    <sortState ref="A5:U35">
      <sortCondition ref="A3:A35"/>
    </sortState>
  </autoFilter>
  <mergeCells count="9">
    <mergeCell ref="A36:H36"/>
    <mergeCell ref="A1:L1"/>
    <mergeCell ref="A2:A3"/>
    <mergeCell ref="B2:B3"/>
    <mergeCell ref="C2:C3"/>
    <mergeCell ref="E2:E3"/>
    <mergeCell ref="H2:H3"/>
    <mergeCell ref="I2:J2"/>
    <mergeCell ref="K2:L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6" sqref="E16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8.7109375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1.5" x14ac:dyDescent="0.25">
      <c r="A2" s="72" t="s">
        <v>48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</row>
    <row r="3" spans="1:10" ht="31.5" x14ac:dyDescent="0.25">
      <c r="A3" s="2" t="s">
        <v>25</v>
      </c>
      <c r="B3" s="46" t="s">
        <v>149</v>
      </c>
      <c r="C3" s="14" t="s">
        <v>86</v>
      </c>
      <c r="D3" s="46" t="s">
        <v>87</v>
      </c>
      <c r="E3" s="46" t="s">
        <v>88</v>
      </c>
      <c r="F3" s="101" t="s">
        <v>170</v>
      </c>
      <c r="G3" s="15">
        <v>372826.8</v>
      </c>
      <c r="H3" s="5">
        <f>G3</f>
        <v>372826.8</v>
      </c>
      <c r="I3" s="5">
        <f>H3*0.95</f>
        <v>354185.45999999996</v>
      </c>
      <c r="J3" s="5">
        <f>H3*0.85</f>
        <v>316902.77999999997</v>
      </c>
    </row>
    <row r="4" spans="1:10" x14ac:dyDescent="0.25">
      <c r="A4" s="92" t="s">
        <v>8</v>
      </c>
      <c r="B4" s="92"/>
      <c r="C4" s="92"/>
      <c r="D4" s="92"/>
      <c r="E4" s="92"/>
      <c r="F4" s="80"/>
      <c r="G4" s="5">
        <f>SUM(G3:G3)</f>
        <v>372826.8</v>
      </c>
      <c r="H4" s="5">
        <f>SUM(H3:H3)</f>
        <v>372826.8</v>
      </c>
      <c r="I4" s="5">
        <f>SUM(I3:I3)</f>
        <v>354185.45999999996</v>
      </c>
      <c r="J4" s="5">
        <f>SUM(J3:J3)</f>
        <v>316902.77999999997</v>
      </c>
    </row>
    <row r="5" spans="1:10" ht="15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8" spans="1:10" ht="31.5" x14ac:dyDescent="0.25">
      <c r="A8" s="73" t="s">
        <v>25</v>
      </c>
      <c r="B8" s="73" t="s">
        <v>0</v>
      </c>
      <c r="C8" s="73" t="s">
        <v>1</v>
      </c>
      <c r="D8" s="73" t="s">
        <v>2</v>
      </c>
      <c r="E8" s="73" t="s">
        <v>3</v>
      </c>
      <c r="F8" s="73" t="s">
        <v>157</v>
      </c>
      <c r="G8" s="73" t="s">
        <v>4</v>
      </c>
      <c r="H8" s="73" t="s">
        <v>9</v>
      </c>
      <c r="I8" s="73" t="s">
        <v>10</v>
      </c>
      <c r="J8" s="73" t="s">
        <v>12</v>
      </c>
    </row>
    <row r="9" spans="1:10" ht="31.5" x14ac:dyDescent="0.25">
      <c r="A9" s="90" t="s">
        <v>25</v>
      </c>
      <c r="B9" s="46" t="s">
        <v>149</v>
      </c>
      <c r="C9" s="14" t="s">
        <v>55</v>
      </c>
      <c r="D9" s="46" t="s">
        <v>56</v>
      </c>
      <c r="E9" s="46" t="s">
        <v>136</v>
      </c>
      <c r="F9" s="101" t="s">
        <v>160</v>
      </c>
      <c r="G9" s="10">
        <v>205642.72</v>
      </c>
      <c r="H9" s="5">
        <v>195360.58</v>
      </c>
      <c r="I9" s="5">
        <f>ROUND(G9*0.85,2)</f>
        <v>174796.31</v>
      </c>
      <c r="J9" s="6" t="s">
        <v>137</v>
      </c>
    </row>
    <row r="10" spans="1:10" ht="31.5" x14ac:dyDescent="0.25">
      <c r="A10" s="95"/>
      <c r="B10" s="46" t="s">
        <v>149</v>
      </c>
      <c r="C10" s="14" t="s">
        <v>70</v>
      </c>
      <c r="D10" s="46" t="s">
        <v>71</v>
      </c>
      <c r="E10" s="46" t="s">
        <v>46</v>
      </c>
      <c r="F10" s="101">
        <v>50471775</v>
      </c>
      <c r="G10" s="10">
        <v>1560642.57</v>
      </c>
      <c r="H10" s="5">
        <v>1482610.44</v>
      </c>
      <c r="I10" s="5">
        <f>ROUND(G10*0.85,2)</f>
        <v>1326546.18</v>
      </c>
      <c r="J10" s="6" t="s">
        <v>137</v>
      </c>
    </row>
    <row r="11" spans="1:10" ht="31.5" x14ac:dyDescent="0.25">
      <c r="A11" s="91"/>
      <c r="B11" s="46" t="s">
        <v>149</v>
      </c>
      <c r="C11" s="14" t="s">
        <v>95</v>
      </c>
      <c r="D11" s="46" t="s">
        <v>96</v>
      </c>
      <c r="E11" s="46" t="s">
        <v>138</v>
      </c>
      <c r="F11" s="101" t="s">
        <v>173</v>
      </c>
      <c r="G11" s="10">
        <v>222706.15</v>
      </c>
      <c r="H11" s="5">
        <v>211570.84</v>
      </c>
      <c r="I11" s="5">
        <f>ROUND(G11*0.85,2)</f>
        <v>189300.23</v>
      </c>
      <c r="J11" s="6" t="s">
        <v>139</v>
      </c>
    </row>
    <row r="12" spans="1:10" s="33" customFormat="1" x14ac:dyDescent="0.25">
      <c r="A12" s="92" t="s">
        <v>8</v>
      </c>
      <c r="B12" s="92"/>
      <c r="C12" s="92"/>
      <c r="D12" s="92"/>
      <c r="E12" s="92"/>
      <c r="F12" s="101"/>
      <c r="G12" s="5">
        <f>SUM(G9:G11)</f>
        <v>1988991.44</v>
      </c>
      <c r="H12" s="5">
        <f t="shared" ref="H12:I12" si="0">SUM(H9:H11)</f>
        <v>1889541.86</v>
      </c>
      <c r="I12" s="5">
        <f t="shared" si="0"/>
        <v>1690642.72</v>
      </c>
      <c r="J12" s="61"/>
    </row>
    <row r="13" spans="1:10" x14ac:dyDescent="0.25">
      <c r="A13" s="11"/>
      <c r="B13" s="11"/>
      <c r="C13" s="11"/>
      <c r="D13" s="11"/>
      <c r="E13" s="11"/>
      <c r="F13" s="101"/>
      <c r="G13" s="12"/>
      <c r="H13" s="12"/>
      <c r="I13" s="12"/>
      <c r="J13" s="12"/>
    </row>
    <row r="14" spans="1:10" x14ac:dyDescent="0.25">
      <c r="A14" s="11"/>
      <c r="B14" s="11"/>
      <c r="C14" s="11"/>
      <c r="D14" s="11"/>
      <c r="E14" s="11"/>
      <c r="F14" s="11"/>
      <c r="G14" s="12"/>
      <c r="H14" s="12"/>
      <c r="I14" s="12"/>
      <c r="J14" s="12"/>
    </row>
  </sheetData>
  <mergeCells count="4">
    <mergeCell ref="A9:A11"/>
    <mergeCell ref="A12:E12"/>
    <mergeCell ref="A1:J1"/>
    <mergeCell ref="A4:E4"/>
  </mergeCells>
  <conditionalFormatting sqref="J5:J6">
    <cfRule type="cellIs" dxfId="1" priority="5" operator="greaterThan">
      <formula>0</formula>
    </cfRule>
  </conditionalFormatting>
  <pageMargins left="0.25" right="0.25" top="0.75" bottom="0.75" header="0.3" footer="0.3"/>
  <pageSetup paperSize="9" scale="4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1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1" sqref="F21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7.5703125" style="1" customWidth="1"/>
    <col min="4" max="4" width="40.7109375" style="1" customWidth="1"/>
    <col min="5" max="6" width="21.5703125" style="1" customWidth="1"/>
    <col min="7" max="7" width="17.140625" style="8" customWidth="1"/>
    <col min="8" max="8" width="17.42578125" style="8" customWidth="1"/>
    <col min="9" max="9" width="16.85546875" style="8" customWidth="1"/>
    <col min="10" max="10" width="21.140625" style="8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72" t="s">
        <v>151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</row>
    <row r="3" spans="1:10" x14ac:dyDescent="0.25">
      <c r="A3" s="90" t="s">
        <v>26</v>
      </c>
      <c r="B3" s="7">
        <v>4</v>
      </c>
      <c r="C3" s="4" t="s">
        <v>76</v>
      </c>
      <c r="D3" s="4" t="s">
        <v>32</v>
      </c>
      <c r="E3" s="4" t="s">
        <v>33</v>
      </c>
      <c r="F3" s="7" t="s">
        <v>166</v>
      </c>
      <c r="G3" s="34">
        <v>1052714.3</v>
      </c>
      <c r="H3" s="16">
        <v>1052700.3</v>
      </c>
      <c r="I3" s="16">
        <v>1000065.28</v>
      </c>
      <c r="J3" s="16">
        <v>894795.25</v>
      </c>
    </row>
    <row r="4" spans="1:10" ht="47.25" x14ac:dyDescent="0.25">
      <c r="A4" s="98"/>
      <c r="B4" s="7">
        <v>4</v>
      </c>
      <c r="C4" s="7" t="s">
        <v>72</v>
      </c>
      <c r="D4" s="7" t="s">
        <v>28</v>
      </c>
      <c r="E4" s="7" t="s">
        <v>29</v>
      </c>
      <c r="F4" s="7" t="s">
        <v>164</v>
      </c>
      <c r="G4" s="16">
        <v>762379.3</v>
      </c>
      <c r="H4" s="16">
        <v>761675.94</v>
      </c>
      <c r="I4" s="16">
        <v>723592.14</v>
      </c>
      <c r="J4" s="16">
        <v>647424.55000000005</v>
      </c>
    </row>
    <row r="5" spans="1:10" ht="47.25" x14ac:dyDescent="0.25">
      <c r="A5" s="99"/>
      <c r="B5" s="7">
        <v>4</v>
      </c>
      <c r="C5" s="7" t="s">
        <v>122</v>
      </c>
      <c r="D5" s="7" t="s">
        <v>123</v>
      </c>
      <c r="E5" s="7" t="s">
        <v>124</v>
      </c>
      <c r="F5" s="7" t="s">
        <v>183</v>
      </c>
      <c r="G5" s="16">
        <v>841539.9</v>
      </c>
      <c r="H5" s="16">
        <v>824230.91</v>
      </c>
      <c r="I5" s="16">
        <v>783019.36</v>
      </c>
      <c r="J5" s="16">
        <f>H5*0.85</f>
        <v>700596.27350000001</v>
      </c>
    </row>
    <row r="6" spans="1:10" x14ac:dyDescent="0.25">
      <c r="A6" s="92" t="s">
        <v>8</v>
      </c>
      <c r="B6" s="92"/>
      <c r="C6" s="92"/>
      <c r="D6" s="92"/>
      <c r="E6" s="92"/>
      <c r="F6" s="80"/>
      <c r="G6" s="5"/>
      <c r="H6" s="5"/>
      <c r="I6" s="5"/>
      <c r="J6" s="5">
        <f>SUM(J3:J5)</f>
        <v>2242816.0734999999</v>
      </c>
    </row>
    <row r="7" spans="1:10" ht="15.75" customHeight="1" x14ac:dyDescent="0.25">
      <c r="A7" s="17"/>
      <c r="B7" s="17"/>
      <c r="C7" s="17"/>
      <c r="D7" s="17"/>
      <c r="E7" s="17"/>
      <c r="F7" s="17"/>
      <c r="G7" s="18"/>
      <c r="H7" s="18"/>
      <c r="I7" s="18"/>
      <c r="J7" s="17"/>
    </row>
    <row r="8" spans="1:10" ht="15.75" customHeight="1" x14ac:dyDescent="0.25">
      <c r="A8" s="17"/>
      <c r="B8" s="17"/>
      <c r="C8" s="17"/>
      <c r="D8" s="17"/>
      <c r="E8" s="17"/>
      <c r="F8" s="17"/>
      <c r="G8" s="18"/>
      <c r="H8" s="18"/>
      <c r="I8" s="18"/>
      <c r="J8" s="17"/>
    </row>
    <row r="10" spans="1:10" x14ac:dyDescent="0.25">
      <c r="A10" s="74" t="s">
        <v>154</v>
      </c>
      <c r="B10" s="74" t="s">
        <v>0</v>
      </c>
      <c r="C10" s="74" t="s">
        <v>1</v>
      </c>
      <c r="D10" s="74" t="s">
        <v>2</v>
      </c>
      <c r="E10" s="74" t="s">
        <v>3</v>
      </c>
      <c r="F10" s="74" t="s">
        <v>157</v>
      </c>
      <c r="G10" s="74" t="s">
        <v>4</v>
      </c>
      <c r="H10" s="74" t="s">
        <v>9</v>
      </c>
      <c r="I10" s="74" t="s">
        <v>10</v>
      </c>
      <c r="J10" s="74" t="s">
        <v>12</v>
      </c>
    </row>
    <row r="11" spans="1:10" ht="47.25" x14ac:dyDescent="0.25">
      <c r="A11" s="95" t="s">
        <v>26</v>
      </c>
      <c r="B11" s="7">
        <v>4</v>
      </c>
      <c r="C11" s="7" t="s">
        <v>112</v>
      </c>
      <c r="D11" s="7" t="s">
        <v>30</v>
      </c>
      <c r="E11" s="7" t="s">
        <v>31</v>
      </c>
      <c r="F11" s="7" t="s">
        <v>179</v>
      </c>
      <c r="G11" s="16">
        <v>464620.06</v>
      </c>
      <c r="H11" s="16">
        <v>441389.06</v>
      </c>
      <c r="I11" s="16">
        <f t="shared" ref="I11:I13" si="0">G11*0.85</f>
        <v>394927.05099999998</v>
      </c>
      <c r="J11" s="7" t="s">
        <v>152</v>
      </c>
    </row>
    <row r="12" spans="1:10" ht="31.5" x14ac:dyDescent="0.25">
      <c r="A12" s="95"/>
      <c r="B12" s="7">
        <v>4</v>
      </c>
      <c r="C12" s="7" t="s">
        <v>100</v>
      </c>
      <c r="D12" s="7" t="s">
        <v>101</v>
      </c>
      <c r="E12" s="7" t="s">
        <v>102</v>
      </c>
      <c r="F12" s="7" t="s">
        <v>175</v>
      </c>
      <c r="G12" s="16">
        <v>263314.15000000002</v>
      </c>
      <c r="H12" s="16">
        <v>250148.44</v>
      </c>
      <c r="I12" s="16">
        <f t="shared" si="0"/>
        <v>223817.02750000003</v>
      </c>
      <c r="J12" s="7" t="s">
        <v>152</v>
      </c>
    </row>
    <row r="13" spans="1:10" ht="94.5" x14ac:dyDescent="0.25">
      <c r="A13" s="95"/>
      <c r="B13" s="7">
        <v>4</v>
      </c>
      <c r="C13" s="4" t="s">
        <v>77</v>
      </c>
      <c r="D13" s="4" t="s">
        <v>78</v>
      </c>
      <c r="E13" s="4" t="s">
        <v>79</v>
      </c>
      <c r="F13" s="7" t="s">
        <v>167</v>
      </c>
      <c r="G13" s="34">
        <v>320559.71000000002</v>
      </c>
      <c r="H13" s="34">
        <v>304531.71999999997</v>
      </c>
      <c r="I13" s="34">
        <f t="shared" si="0"/>
        <v>272475.75349999999</v>
      </c>
      <c r="J13" s="4" t="s">
        <v>20</v>
      </c>
    </row>
    <row r="14" spans="1:10" ht="94.5" x14ac:dyDescent="0.25">
      <c r="A14" s="91"/>
      <c r="B14" s="7">
        <v>4</v>
      </c>
      <c r="C14" s="7" t="s">
        <v>49</v>
      </c>
      <c r="D14" s="7" t="s">
        <v>50</v>
      </c>
      <c r="E14" s="7" t="s">
        <v>51</v>
      </c>
      <c r="F14" s="7" t="s">
        <v>158</v>
      </c>
      <c r="G14" s="16">
        <v>2496633.23</v>
      </c>
      <c r="H14" s="16">
        <v>2371801.5699999998</v>
      </c>
      <c r="I14" s="16">
        <f>G14*0.85</f>
        <v>2122138.2454999997</v>
      </c>
      <c r="J14" s="65" t="s">
        <v>20</v>
      </c>
    </row>
    <row r="15" spans="1:10" x14ac:dyDescent="0.25">
      <c r="A15" s="92" t="s">
        <v>8</v>
      </c>
      <c r="B15" s="92"/>
      <c r="C15" s="92"/>
      <c r="D15" s="92"/>
      <c r="E15" s="92"/>
      <c r="F15" s="80"/>
      <c r="G15" s="32">
        <f>SUM(G11:G14)</f>
        <v>3545127.15</v>
      </c>
      <c r="H15" s="32">
        <f>SUM(H11:H14)</f>
        <v>3367870.79</v>
      </c>
      <c r="I15" s="32">
        <f>SUM(I11:I14)</f>
        <v>3013358.0774999997</v>
      </c>
      <c r="J15" s="70"/>
    </row>
  </sheetData>
  <mergeCells count="5">
    <mergeCell ref="A15:E15"/>
    <mergeCell ref="A1:J1"/>
    <mergeCell ref="A6:E6"/>
    <mergeCell ref="A11:A14"/>
    <mergeCell ref="A3:A5"/>
  </mergeCells>
  <conditionalFormatting sqref="J7:J8">
    <cfRule type="cellIs" dxfId="0" priority="3" operator="greaterThan">
      <formula>0</formula>
    </cfRule>
  </conditionalFormatting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3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6384" width="9.140625" style="1"/>
  </cols>
  <sheetData>
    <row r="1" spans="1:11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31.5" x14ac:dyDescent="0.25">
      <c r="A2" s="72" t="s">
        <v>48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</row>
    <row r="3" spans="1:11" ht="31.5" x14ac:dyDescent="0.25">
      <c r="A3" s="71" t="s">
        <v>16</v>
      </c>
      <c r="B3" s="46" t="s">
        <v>149</v>
      </c>
      <c r="C3" s="14" t="s">
        <v>83</v>
      </c>
      <c r="D3" s="46" t="s">
        <v>84</v>
      </c>
      <c r="E3" s="46" t="s">
        <v>85</v>
      </c>
      <c r="F3" s="101" t="s">
        <v>169</v>
      </c>
      <c r="G3" s="15">
        <v>721509.23</v>
      </c>
      <c r="H3" s="34">
        <f>G3</f>
        <v>721509.23</v>
      </c>
      <c r="I3" s="34">
        <f>H3*0.95</f>
        <v>685433.76850000001</v>
      </c>
      <c r="J3" s="34">
        <f>H3*0.5</f>
        <v>360754.61499999999</v>
      </c>
    </row>
    <row r="4" spans="1:11" x14ac:dyDescent="0.25">
      <c r="A4" s="88" t="s">
        <v>8</v>
      </c>
      <c r="B4" s="89"/>
      <c r="C4" s="89"/>
      <c r="D4" s="89"/>
      <c r="E4" s="94"/>
      <c r="F4" s="80"/>
      <c r="G4" s="5"/>
      <c r="H4" s="5"/>
      <c r="I4" s="5"/>
      <c r="J4" s="5">
        <f>J3</f>
        <v>360754.61499999999</v>
      </c>
    </row>
    <row r="5" spans="1:11" ht="15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8" spans="1:11" x14ac:dyDescent="0.25">
      <c r="A8" s="74" t="s">
        <v>154</v>
      </c>
      <c r="B8" s="74" t="s">
        <v>0</v>
      </c>
      <c r="C8" s="74" t="s">
        <v>1</v>
      </c>
      <c r="D8" s="74" t="s">
        <v>2</v>
      </c>
      <c r="E8" s="74" t="s">
        <v>3</v>
      </c>
      <c r="F8" s="74" t="s">
        <v>157</v>
      </c>
      <c r="G8" s="74" t="s">
        <v>4</v>
      </c>
      <c r="H8" s="74" t="s">
        <v>9</v>
      </c>
      <c r="I8" s="74" t="s">
        <v>10</v>
      </c>
      <c r="J8" s="74" t="s">
        <v>12</v>
      </c>
    </row>
    <row r="9" spans="1:11" s="52" customFormat="1" ht="94.5" x14ac:dyDescent="0.25">
      <c r="A9" s="71" t="s">
        <v>16</v>
      </c>
      <c r="B9" s="4" t="s">
        <v>149</v>
      </c>
      <c r="C9" s="6" t="s">
        <v>52</v>
      </c>
      <c r="D9" s="4" t="s">
        <v>53</v>
      </c>
      <c r="E9" s="6" t="s">
        <v>54</v>
      </c>
      <c r="F9" s="80" t="s">
        <v>159</v>
      </c>
      <c r="G9" s="34">
        <v>279950.88</v>
      </c>
      <c r="H9" s="34">
        <f>G9*0.95</f>
        <v>265953.33600000001</v>
      </c>
      <c r="I9" s="34">
        <f>G9*0.5</f>
        <v>139975.44</v>
      </c>
      <c r="J9" s="4" t="s">
        <v>20</v>
      </c>
    </row>
    <row r="10" spans="1:11" x14ac:dyDescent="0.25">
      <c r="A10" s="92" t="s">
        <v>8</v>
      </c>
      <c r="B10" s="92"/>
      <c r="C10" s="92"/>
      <c r="D10" s="92"/>
      <c r="E10" s="92"/>
      <c r="F10" s="80"/>
      <c r="G10" s="5">
        <f>G9</f>
        <v>279950.88</v>
      </c>
      <c r="H10" s="5">
        <f>H9</f>
        <v>265953.33600000001</v>
      </c>
      <c r="I10" s="5">
        <f>I9</f>
        <v>139975.44</v>
      </c>
      <c r="J10" s="66"/>
    </row>
    <row r="11" spans="1:11" x14ac:dyDescent="0.25">
      <c r="A11" s="11"/>
      <c r="B11" s="11"/>
      <c r="C11" s="11"/>
      <c r="D11" s="11"/>
      <c r="E11" s="11"/>
      <c r="F11" s="11"/>
      <c r="G11" s="12"/>
      <c r="H11" s="12"/>
      <c r="I11" s="12"/>
      <c r="J11" s="11"/>
    </row>
    <row r="12" spans="1:11" x14ac:dyDescent="0.25">
      <c r="A12" s="11"/>
      <c r="B12" s="11"/>
      <c r="C12" s="11"/>
      <c r="D12" s="11"/>
      <c r="E12" s="11"/>
      <c r="F12" s="11"/>
      <c r="G12" s="12"/>
      <c r="H12" s="12"/>
      <c r="I12" s="12"/>
      <c r="J12" s="11"/>
    </row>
    <row r="13" spans="1:11" x14ac:dyDescent="0.25">
      <c r="J13" s="1"/>
    </row>
    <row r="14" spans="1:11" ht="31.5" x14ac:dyDescent="0.25">
      <c r="A14" s="73" t="s">
        <v>135</v>
      </c>
      <c r="B14" s="73" t="s">
        <v>0</v>
      </c>
      <c r="C14" s="73" t="s">
        <v>1</v>
      </c>
      <c r="D14" s="73" t="s">
        <v>2</v>
      </c>
      <c r="E14" s="73" t="s">
        <v>3</v>
      </c>
      <c r="F14" s="73" t="s">
        <v>157</v>
      </c>
      <c r="G14" s="73" t="s">
        <v>4</v>
      </c>
      <c r="H14" s="73" t="s">
        <v>9</v>
      </c>
      <c r="I14" s="73" t="s">
        <v>10</v>
      </c>
      <c r="J14" s="73" t="s">
        <v>143</v>
      </c>
    </row>
    <row r="15" spans="1:11" ht="38.25" customHeight="1" x14ac:dyDescent="0.25">
      <c r="A15" s="90" t="s">
        <v>16</v>
      </c>
      <c r="B15" s="60" t="s">
        <v>149</v>
      </c>
      <c r="C15" s="14" t="s">
        <v>106</v>
      </c>
      <c r="D15" s="60" t="s">
        <v>107</v>
      </c>
      <c r="E15" s="60" t="s">
        <v>108</v>
      </c>
      <c r="F15" s="80" t="s">
        <v>177</v>
      </c>
      <c r="G15" s="15">
        <v>672265.6</v>
      </c>
      <c r="H15" s="5">
        <v>638652.31999999995</v>
      </c>
      <c r="I15" s="16">
        <f>G15*0.5</f>
        <v>336132.8</v>
      </c>
      <c r="J15" s="6" t="s">
        <v>146</v>
      </c>
    </row>
    <row r="16" spans="1:11" ht="38.25" customHeight="1" x14ac:dyDescent="0.25">
      <c r="A16" s="91"/>
      <c r="B16" s="60" t="s">
        <v>149</v>
      </c>
      <c r="C16" s="14" t="s">
        <v>127</v>
      </c>
      <c r="D16" s="60" t="s">
        <v>128</v>
      </c>
      <c r="E16" s="60" t="s">
        <v>129</v>
      </c>
      <c r="F16" s="101" t="s">
        <v>185</v>
      </c>
      <c r="G16" s="15">
        <v>231429.43</v>
      </c>
      <c r="H16" s="5">
        <v>219857.96</v>
      </c>
      <c r="I16" s="16">
        <f>G16*0.5</f>
        <v>115714.715</v>
      </c>
      <c r="J16" s="6" t="s">
        <v>147</v>
      </c>
      <c r="K16" s="62"/>
    </row>
    <row r="17" spans="1:10" x14ac:dyDescent="0.25">
      <c r="A17" s="88" t="s">
        <v>8</v>
      </c>
      <c r="B17" s="89"/>
      <c r="C17" s="89"/>
      <c r="D17" s="89"/>
      <c r="E17" s="89"/>
      <c r="F17" s="80"/>
      <c r="G17" s="5">
        <f>SUM(G15:G16)</f>
        <v>903695.03</v>
      </c>
      <c r="H17" s="5">
        <f t="shared" ref="H17" si="0">SUM(H15:H16)</f>
        <v>858510.27999999991</v>
      </c>
      <c r="I17" s="16">
        <f>I15+I16</f>
        <v>451847.51500000001</v>
      </c>
      <c r="J17" s="66"/>
    </row>
  </sheetData>
  <mergeCells count="5">
    <mergeCell ref="A17:E17"/>
    <mergeCell ref="A15:A16"/>
    <mergeCell ref="A10:E10"/>
    <mergeCell ref="A1:J1"/>
    <mergeCell ref="A4:E4"/>
  </mergeCells>
  <conditionalFormatting sqref="J5:J6">
    <cfRule type="cellIs" dxfId="7" priority="5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42578125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1" width="33.28515625" style="1" customWidth="1"/>
    <col min="12" max="16384" width="9.140625" style="1"/>
  </cols>
  <sheetData>
    <row r="1" spans="1:11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31.5" x14ac:dyDescent="0.25">
      <c r="A2" s="72" t="s">
        <v>151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  <c r="K2" s="3"/>
    </row>
    <row r="3" spans="1:11" ht="31.5" x14ac:dyDescent="0.25">
      <c r="A3" s="75" t="s">
        <v>153</v>
      </c>
      <c r="B3" s="53">
        <v>4</v>
      </c>
      <c r="C3" s="5" t="s">
        <v>60</v>
      </c>
      <c r="D3" s="13" t="s">
        <v>61</v>
      </c>
      <c r="E3" s="5" t="s">
        <v>62</v>
      </c>
      <c r="F3" s="13" t="s">
        <v>162</v>
      </c>
      <c r="G3" s="15">
        <v>397038.86</v>
      </c>
      <c r="H3" s="5">
        <v>383221.99</v>
      </c>
      <c r="I3" s="5">
        <v>364060.89</v>
      </c>
      <c r="J3" s="5">
        <f>ROUND(H3*0.85,2)</f>
        <v>325738.69</v>
      </c>
      <c r="K3" s="3"/>
    </row>
    <row r="4" spans="1:11" ht="17.25" customHeight="1" x14ac:dyDescent="0.25">
      <c r="A4" s="92" t="s">
        <v>8</v>
      </c>
      <c r="B4" s="92"/>
      <c r="C4" s="92"/>
      <c r="D4" s="92"/>
      <c r="E4" s="92"/>
      <c r="F4" s="80"/>
      <c r="G4" s="5">
        <f>SUM(G3)</f>
        <v>397038.86</v>
      </c>
      <c r="H4" s="5">
        <f>SUM(H3)</f>
        <v>383221.99</v>
      </c>
      <c r="I4" s="5">
        <f>SUM(I3)</f>
        <v>364060.89</v>
      </c>
      <c r="J4" s="5">
        <f>SUM(J3)</f>
        <v>325738.69</v>
      </c>
    </row>
    <row r="5" spans="1:11" ht="15.75" customHeight="1" x14ac:dyDescent="0.25">
      <c r="A5" s="17"/>
      <c r="B5" s="17"/>
      <c r="C5" s="17"/>
      <c r="D5" s="17"/>
      <c r="E5" s="17"/>
      <c r="F5" s="17"/>
      <c r="G5" s="18"/>
      <c r="H5" s="18"/>
      <c r="I5" s="18"/>
      <c r="J5" s="17"/>
    </row>
  </sheetData>
  <mergeCells count="2">
    <mergeCell ref="A1:J1"/>
    <mergeCell ref="A4:E4"/>
  </mergeCells>
  <conditionalFormatting sqref="J5">
    <cfRule type="cellIs" dxfId="6" priority="1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42578125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5.7109375" style="1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1.5" x14ac:dyDescent="0.25">
      <c r="A2" s="73" t="s">
        <v>135</v>
      </c>
      <c r="B2" s="73" t="s">
        <v>0</v>
      </c>
      <c r="C2" s="73" t="s">
        <v>1</v>
      </c>
      <c r="D2" s="73" t="s">
        <v>2</v>
      </c>
      <c r="E2" s="73" t="s">
        <v>3</v>
      </c>
      <c r="F2" s="73" t="s">
        <v>157</v>
      </c>
      <c r="G2" s="73" t="s">
        <v>4</v>
      </c>
      <c r="H2" s="73" t="s">
        <v>9</v>
      </c>
      <c r="I2" s="73" t="s">
        <v>10</v>
      </c>
      <c r="J2" s="73" t="s">
        <v>12</v>
      </c>
    </row>
    <row r="3" spans="1:10" ht="63" x14ac:dyDescent="0.25">
      <c r="A3" s="90" t="s">
        <v>19</v>
      </c>
      <c r="B3" s="7">
        <v>4</v>
      </c>
      <c r="C3" s="55" t="s">
        <v>63</v>
      </c>
      <c r="D3" s="7" t="s">
        <v>64</v>
      </c>
      <c r="E3" s="7" t="s">
        <v>44</v>
      </c>
      <c r="F3" s="7" t="s">
        <v>163</v>
      </c>
      <c r="G3" s="56">
        <v>516882.06</v>
      </c>
      <c r="H3" s="16">
        <v>491037.96</v>
      </c>
      <c r="I3" s="16">
        <f>G3*0.85</f>
        <v>439349.75099999999</v>
      </c>
      <c r="J3" s="57" t="s">
        <v>140</v>
      </c>
    </row>
    <row r="4" spans="1:10" ht="63" x14ac:dyDescent="0.25">
      <c r="A4" s="95"/>
      <c r="B4" s="7">
        <v>4</v>
      </c>
      <c r="C4" s="55" t="s">
        <v>65</v>
      </c>
      <c r="D4" s="7" t="s">
        <v>141</v>
      </c>
      <c r="E4" s="7" t="s">
        <v>44</v>
      </c>
      <c r="F4" s="7" t="s">
        <v>163</v>
      </c>
      <c r="G4" s="56">
        <v>93893.37</v>
      </c>
      <c r="H4" s="16">
        <v>89198.7</v>
      </c>
      <c r="I4" s="16">
        <f>G4*0.85</f>
        <v>79809.364499999996</v>
      </c>
      <c r="J4" s="57" t="s">
        <v>140</v>
      </c>
    </row>
    <row r="5" spans="1:10" x14ac:dyDescent="0.25">
      <c r="A5" s="92" t="s">
        <v>8</v>
      </c>
      <c r="B5" s="92"/>
      <c r="C5" s="92"/>
      <c r="D5" s="92"/>
      <c r="E5" s="92"/>
      <c r="F5" s="80"/>
      <c r="G5" s="5">
        <f>SUM(G3:G4)</f>
        <v>610775.42999999993</v>
      </c>
      <c r="H5" s="5">
        <f>SUM(H3:H4)</f>
        <v>580236.66</v>
      </c>
      <c r="I5" s="5">
        <f>SUM(I3:I4)</f>
        <v>519159.11549999996</v>
      </c>
      <c r="J5" s="54"/>
    </row>
  </sheetData>
  <mergeCells count="3">
    <mergeCell ref="A3:A4"/>
    <mergeCell ref="A5:E5"/>
    <mergeCell ref="A1:J1"/>
  </mergeCells>
  <pageMargins left="0.25" right="0.25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5.75" x14ac:dyDescent="0.25"/>
  <cols>
    <col min="1" max="1" width="15.5703125" style="1" customWidth="1"/>
    <col min="2" max="2" width="8.85546875" style="1" customWidth="1"/>
    <col min="3" max="3" width="21.85546875" style="1" customWidth="1"/>
    <col min="4" max="4" width="54.4257812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1" width="33.28515625" style="1" customWidth="1"/>
    <col min="12" max="16384" width="9.140625" style="1"/>
  </cols>
  <sheetData>
    <row r="1" spans="1:11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31.5" x14ac:dyDescent="0.25">
      <c r="A2" s="72" t="s">
        <v>151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  <c r="K2" s="3"/>
    </row>
    <row r="3" spans="1:11" ht="30" x14ac:dyDescent="0.25">
      <c r="A3" s="75" t="s">
        <v>21</v>
      </c>
      <c r="B3" s="46">
        <v>4</v>
      </c>
      <c r="C3" s="27" t="s">
        <v>58</v>
      </c>
      <c r="D3" s="31" t="s">
        <v>59</v>
      </c>
      <c r="E3" s="31" t="s">
        <v>45</v>
      </c>
      <c r="F3" s="31" t="s">
        <v>161</v>
      </c>
      <c r="G3" s="5">
        <v>280247.75</v>
      </c>
      <c r="H3" s="5">
        <v>264350.96999999997</v>
      </c>
      <c r="I3" s="5" t="s">
        <v>150</v>
      </c>
      <c r="J3" s="5">
        <f>H3*0.85</f>
        <v>224698.32449999996</v>
      </c>
      <c r="K3" s="3"/>
    </row>
    <row r="4" spans="1:11" x14ac:dyDescent="0.25">
      <c r="A4" s="92" t="s">
        <v>8</v>
      </c>
      <c r="B4" s="92"/>
      <c r="C4" s="92"/>
      <c r="D4" s="92"/>
      <c r="E4" s="92"/>
      <c r="F4" s="80"/>
      <c r="G4" s="5">
        <f>SUM(G3:G3)</f>
        <v>280247.75</v>
      </c>
      <c r="H4" s="5">
        <f>SUM(H3:H3)</f>
        <v>264350.96999999997</v>
      </c>
      <c r="I4" s="5" t="s">
        <v>150</v>
      </c>
      <c r="J4" s="5">
        <f>SUM(J3:J3)</f>
        <v>224698.32449999996</v>
      </c>
    </row>
    <row r="5" spans="1:11" ht="15.75" customHeight="1" x14ac:dyDescent="0.25">
      <c r="A5" s="17"/>
      <c r="B5" s="17"/>
      <c r="C5" s="17"/>
      <c r="D5" s="17"/>
      <c r="E5" s="17"/>
      <c r="F5" s="17"/>
      <c r="G5" s="18"/>
      <c r="H5" s="18"/>
      <c r="I5" s="18"/>
      <c r="J5" s="17"/>
    </row>
    <row r="6" spans="1:11" ht="15.75" customHeight="1" x14ac:dyDescent="0.25">
      <c r="A6" s="17"/>
      <c r="B6" s="17"/>
      <c r="C6" s="17"/>
      <c r="D6" s="17"/>
      <c r="E6" s="17"/>
      <c r="F6" s="17"/>
      <c r="G6" s="18"/>
      <c r="H6" s="18"/>
      <c r="I6" s="18"/>
      <c r="J6" s="17"/>
    </row>
  </sheetData>
  <mergeCells count="2">
    <mergeCell ref="A1:J1"/>
    <mergeCell ref="A4:E4"/>
  </mergeCells>
  <conditionalFormatting sqref="J5:J6">
    <cfRule type="cellIs" dxfId="5" priority="3" operator="greaterThan">
      <formula>0</formula>
    </cfRule>
  </conditionalFormatting>
  <dataValidations count="1">
    <dataValidation type="textLength" operator="equal" allowBlank="1" showInputMessage="1" showErrorMessage="1" sqref="C3">
      <formula1>13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70" zoomScaleNormal="70" workbookViewId="0">
      <selection activeCell="F12" sqref="F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8.7109375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32.7109375" style="1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1.5" x14ac:dyDescent="0.25">
      <c r="A2" s="73" t="s">
        <v>135</v>
      </c>
      <c r="B2" s="73" t="s">
        <v>0</v>
      </c>
      <c r="C2" s="73" t="s">
        <v>1</v>
      </c>
      <c r="D2" s="73" t="s">
        <v>2</v>
      </c>
      <c r="E2" s="73" t="s">
        <v>3</v>
      </c>
      <c r="F2" s="73" t="s">
        <v>157</v>
      </c>
      <c r="G2" s="73" t="s">
        <v>4</v>
      </c>
      <c r="H2" s="73" t="s">
        <v>9</v>
      </c>
      <c r="I2" s="73" t="s">
        <v>10</v>
      </c>
      <c r="J2" s="73" t="s">
        <v>12</v>
      </c>
    </row>
    <row r="3" spans="1:10" x14ac:dyDescent="0.25">
      <c r="A3" s="75" t="s">
        <v>155</v>
      </c>
      <c r="B3" s="60">
        <v>4</v>
      </c>
      <c r="C3" s="14" t="s">
        <v>116</v>
      </c>
      <c r="D3" s="60" t="s">
        <v>117</v>
      </c>
      <c r="E3" s="60" t="s">
        <v>118</v>
      </c>
      <c r="F3" s="101" t="s">
        <v>181</v>
      </c>
      <c r="G3" s="10">
        <v>427485</v>
      </c>
      <c r="H3" s="5">
        <v>406110.75</v>
      </c>
      <c r="I3" s="16">
        <f>G3*0.5</f>
        <v>213742.5</v>
      </c>
      <c r="J3" s="6" t="s">
        <v>137</v>
      </c>
    </row>
    <row r="4" spans="1:10" s="33" customFormat="1" x14ac:dyDescent="0.25">
      <c r="A4" s="92" t="s">
        <v>8</v>
      </c>
      <c r="B4" s="92"/>
      <c r="C4" s="92"/>
      <c r="D4" s="92"/>
      <c r="E4" s="92"/>
      <c r="F4" s="80"/>
      <c r="G4" s="5">
        <f>SUM(G3:G3)</f>
        <v>427485</v>
      </c>
      <c r="H4" s="5">
        <f>SUM(H3:H3)</f>
        <v>406110.75</v>
      </c>
      <c r="I4" s="16">
        <f>SUM(I3:I3)</f>
        <v>213742.5</v>
      </c>
      <c r="J4" s="61"/>
    </row>
    <row r="5" spans="1:10" x14ac:dyDescent="0.25">
      <c r="A5" s="11"/>
      <c r="B5" s="11"/>
      <c r="C5" s="11"/>
      <c r="D5" s="11"/>
      <c r="E5" s="11"/>
      <c r="F5" s="11"/>
      <c r="G5" s="12"/>
      <c r="H5" s="12"/>
      <c r="I5" s="12"/>
      <c r="J5" s="11"/>
    </row>
    <row r="6" spans="1:10" x14ac:dyDescent="0.25">
      <c r="A6" s="11"/>
      <c r="B6" s="11"/>
      <c r="C6" s="11"/>
      <c r="D6" s="11"/>
      <c r="E6" s="11"/>
      <c r="F6" s="11"/>
      <c r="G6" s="12"/>
      <c r="H6" s="12"/>
      <c r="I6" s="12"/>
      <c r="J6" s="11"/>
    </row>
  </sheetData>
  <mergeCells count="2">
    <mergeCell ref="A4:E4"/>
    <mergeCell ref="A1:J1"/>
  </mergeCells>
  <pageMargins left="0.7" right="0.7" top="0.75" bottom="0.75" header="0.3" footer="0.3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5" sqref="P5"/>
    </sheetView>
  </sheetViews>
  <sheetFormatPr defaultColWidth="9.140625" defaultRowHeight="15.75" x14ac:dyDescent="0.25"/>
  <cols>
    <col min="1" max="1" width="15.5703125" style="1" customWidth="1"/>
    <col min="2" max="2" width="8.7109375" style="1" customWidth="1"/>
    <col min="3" max="3" width="19.140625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1.5" x14ac:dyDescent="0.25">
      <c r="A2" s="72" t="s">
        <v>48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</row>
    <row r="3" spans="1:10" ht="39" customHeight="1" x14ac:dyDescent="0.25">
      <c r="A3" s="90" t="s">
        <v>153</v>
      </c>
      <c r="B3" s="53">
        <v>4</v>
      </c>
      <c r="C3" s="14" t="s">
        <v>80</v>
      </c>
      <c r="D3" s="53" t="s">
        <v>81</v>
      </c>
      <c r="E3" s="53" t="s">
        <v>82</v>
      </c>
      <c r="F3" s="101" t="s">
        <v>168</v>
      </c>
      <c r="G3" s="15">
        <v>797713.74</v>
      </c>
      <c r="H3" s="5">
        <v>797713.74</v>
      </c>
      <c r="I3" s="5">
        <v>757828.05</v>
      </c>
      <c r="J3" s="5">
        <f>ROUND(H3*0.85,2)</f>
        <v>678056.68</v>
      </c>
    </row>
    <row r="4" spans="1:10" ht="47.25" x14ac:dyDescent="0.25">
      <c r="A4" s="95"/>
      <c r="B4" s="46">
        <v>4</v>
      </c>
      <c r="C4" s="14" t="s">
        <v>97</v>
      </c>
      <c r="D4" s="53" t="s">
        <v>98</v>
      </c>
      <c r="E4" s="53" t="s">
        <v>99</v>
      </c>
      <c r="F4" s="101" t="s">
        <v>174</v>
      </c>
      <c r="G4" s="10">
        <v>73109.600000000006</v>
      </c>
      <c r="H4" s="10">
        <v>73109.600000000006</v>
      </c>
      <c r="I4" s="5">
        <v>69454.12</v>
      </c>
      <c r="J4" s="5">
        <f>ROUND(H4*0.85,2)</f>
        <v>62143.16</v>
      </c>
    </row>
    <row r="5" spans="1:10" ht="36" customHeight="1" x14ac:dyDescent="0.25">
      <c r="A5" s="91"/>
      <c r="B5" s="46">
        <v>4</v>
      </c>
      <c r="C5" s="14" t="s">
        <v>73</v>
      </c>
      <c r="D5" s="53" t="s">
        <v>74</v>
      </c>
      <c r="E5" s="53" t="s">
        <v>75</v>
      </c>
      <c r="F5" s="101" t="s">
        <v>165</v>
      </c>
      <c r="G5" s="15">
        <v>578574.36</v>
      </c>
      <c r="H5" s="5">
        <v>578574.36</v>
      </c>
      <c r="I5" s="5">
        <v>549645.64</v>
      </c>
      <c r="J5" s="5">
        <f>ROUND(H5*0.85,2)</f>
        <v>491788.21</v>
      </c>
    </row>
    <row r="6" spans="1:10" x14ac:dyDescent="0.25">
      <c r="A6" s="96" t="s">
        <v>142</v>
      </c>
      <c r="B6" s="97"/>
      <c r="C6" s="97"/>
      <c r="D6" s="97"/>
      <c r="E6" s="97"/>
      <c r="F6" s="101"/>
      <c r="G6" s="5">
        <f t="shared" ref="G6:I6" si="0">SUM(G3:G5)</f>
        <v>1449397.7</v>
      </c>
      <c r="H6" s="5">
        <f t="shared" si="0"/>
        <v>1449397.7</v>
      </c>
      <c r="I6" s="5">
        <f t="shared" si="0"/>
        <v>1376927.81</v>
      </c>
      <c r="J6" s="5">
        <f>SUM(J3:J5)</f>
        <v>1231988.05</v>
      </c>
    </row>
    <row r="7" spans="1:10" ht="15.75" customHeight="1" x14ac:dyDescent="0.25">
      <c r="A7" s="17"/>
      <c r="B7" s="17"/>
      <c r="C7" s="17"/>
      <c r="D7" s="17"/>
      <c r="E7" s="17"/>
      <c r="F7" s="17"/>
      <c r="G7" s="18"/>
      <c r="H7" s="18"/>
      <c r="I7" s="18"/>
      <c r="J7" s="17"/>
    </row>
    <row r="8" spans="1:10" ht="15.75" customHeight="1" x14ac:dyDescent="0.25">
      <c r="A8" s="17"/>
      <c r="B8" s="17"/>
      <c r="C8" s="17"/>
      <c r="D8" s="17"/>
      <c r="E8" s="17"/>
      <c r="F8" s="17"/>
      <c r="G8" s="18"/>
      <c r="H8" s="18"/>
      <c r="I8" s="18"/>
      <c r="J8" s="17"/>
    </row>
    <row r="10" spans="1:10" ht="31.5" x14ac:dyDescent="0.25">
      <c r="A10" s="73" t="s">
        <v>135</v>
      </c>
      <c r="B10" s="73" t="s">
        <v>0</v>
      </c>
      <c r="C10" s="73" t="s">
        <v>1</v>
      </c>
      <c r="D10" s="73" t="s">
        <v>2</v>
      </c>
      <c r="E10" s="73" t="s">
        <v>3</v>
      </c>
      <c r="F10" s="73" t="s">
        <v>157</v>
      </c>
      <c r="G10" s="73" t="s">
        <v>4</v>
      </c>
      <c r="H10" s="73" t="s">
        <v>9</v>
      </c>
      <c r="I10" s="73" t="s">
        <v>10</v>
      </c>
      <c r="J10" s="73" t="s">
        <v>143</v>
      </c>
    </row>
    <row r="11" spans="1:10" ht="63" customHeight="1" x14ac:dyDescent="0.25">
      <c r="A11" s="76" t="s">
        <v>153</v>
      </c>
      <c r="B11" s="53">
        <v>4</v>
      </c>
      <c r="C11" s="14" t="s">
        <v>92</v>
      </c>
      <c r="D11" s="53" t="s">
        <v>93</v>
      </c>
      <c r="E11" s="53" t="s">
        <v>94</v>
      </c>
      <c r="F11" s="101" t="s">
        <v>172</v>
      </c>
      <c r="G11" s="15">
        <v>217598.42</v>
      </c>
      <c r="H11" s="5">
        <v>206718.5</v>
      </c>
      <c r="I11" s="5">
        <f>ROUND(G11*0.85,2)</f>
        <v>184958.66</v>
      </c>
      <c r="J11" s="6" t="s">
        <v>139</v>
      </c>
    </row>
    <row r="12" spans="1:10" x14ac:dyDescent="0.25">
      <c r="A12" s="88" t="s">
        <v>8</v>
      </c>
      <c r="B12" s="89"/>
      <c r="C12" s="89"/>
      <c r="D12" s="89"/>
      <c r="E12" s="89"/>
      <c r="F12" s="80"/>
      <c r="G12" s="5">
        <f>SUM(G11)</f>
        <v>217598.42</v>
      </c>
      <c r="H12" s="5">
        <f t="shared" ref="H12:I12" si="1">SUM(H11)</f>
        <v>206718.5</v>
      </c>
      <c r="I12" s="5">
        <f t="shared" si="1"/>
        <v>184958.66</v>
      </c>
      <c r="J12" s="70"/>
    </row>
    <row r="13" spans="1:10" x14ac:dyDescent="0.25">
      <c r="A13" s="11"/>
      <c r="B13" s="11"/>
      <c r="C13" s="11"/>
      <c r="D13" s="11"/>
      <c r="E13" s="11"/>
      <c r="F13" s="11"/>
      <c r="G13" s="12"/>
      <c r="H13" s="12"/>
      <c r="I13" s="12"/>
      <c r="J13" s="12"/>
    </row>
    <row r="14" spans="1:10" x14ac:dyDescent="0.25">
      <c r="A14" s="11"/>
      <c r="B14" s="11"/>
      <c r="C14" s="11"/>
      <c r="D14" s="11"/>
      <c r="E14" s="11"/>
      <c r="F14" s="11"/>
      <c r="G14" s="12"/>
      <c r="H14" s="12"/>
      <c r="I14" s="12"/>
      <c r="J14" s="12"/>
    </row>
  </sheetData>
  <mergeCells count="4">
    <mergeCell ref="A12:E12"/>
    <mergeCell ref="A1:J1"/>
    <mergeCell ref="A6:E6"/>
    <mergeCell ref="A3:A5"/>
  </mergeCells>
  <conditionalFormatting sqref="J7:J8">
    <cfRule type="cellIs" dxfId="4" priority="7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9.42578125" style="1" customWidth="1"/>
    <col min="4" max="4" width="40.710937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1.5" x14ac:dyDescent="0.25">
      <c r="A2" s="72" t="s">
        <v>48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</row>
    <row r="3" spans="1:10" ht="31.5" x14ac:dyDescent="0.25">
      <c r="A3" s="75" t="s">
        <v>156</v>
      </c>
      <c r="B3" s="46">
        <v>4</v>
      </c>
      <c r="C3" s="14" t="s">
        <v>119</v>
      </c>
      <c r="D3" s="46" t="s">
        <v>120</v>
      </c>
      <c r="E3" s="46" t="s">
        <v>121</v>
      </c>
      <c r="F3" s="57" t="s">
        <v>182</v>
      </c>
      <c r="G3" s="10">
        <v>743611.1</v>
      </c>
      <c r="H3" s="10">
        <v>743611.1</v>
      </c>
      <c r="I3" s="5">
        <v>706430.54</v>
      </c>
      <c r="J3" s="5">
        <f>H3*0.85</f>
        <v>632069.43499999994</v>
      </c>
    </row>
    <row r="4" spans="1:10" x14ac:dyDescent="0.25">
      <c r="A4" s="88" t="s">
        <v>8</v>
      </c>
      <c r="B4" s="89"/>
      <c r="C4" s="89"/>
      <c r="D4" s="89"/>
      <c r="E4" s="89"/>
      <c r="F4" s="79"/>
      <c r="G4" s="5">
        <f>SUM(G3:G3)</f>
        <v>743611.1</v>
      </c>
      <c r="H4" s="5">
        <f>SUM(H3:H3)</f>
        <v>743611.1</v>
      </c>
      <c r="I4" s="5">
        <f>SUM(I3:I3)</f>
        <v>706430.54</v>
      </c>
      <c r="J4" s="5">
        <f>SUM(J3:J3)</f>
        <v>632069.43499999994</v>
      </c>
    </row>
    <row r="5" spans="1:10" ht="15.75" customHeight="1" x14ac:dyDescent="0.25">
      <c r="A5" s="17"/>
      <c r="B5" s="17"/>
      <c r="C5" s="17"/>
      <c r="D5" s="17"/>
      <c r="E5" s="17"/>
      <c r="F5" s="17"/>
      <c r="G5" s="18"/>
      <c r="H5" s="18"/>
      <c r="I5" s="18"/>
      <c r="J5" s="17"/>
    </row>
    <row r="7" spans="1:10" ht="31.5" x14ac:dyDescent="0.25">
      <c r="A7" s="73" t="s">
        <v>135</v>
      </c>
      <c r="B7" s="73" t="s">
        <v>0</v>
      </c>
      <c r="C7" s="73" t="s">
        <v>1</v>
      </c>
      <c r="D7" s="73" t="s">
        <v>2</v>
      </c>
      <c r="E7" s="73" t="s">
        <v>3</v>
      </c>
      <c r="F7" s="73" t="s">
        <v>157</v>
      </c>
      <c r="G7" s="73" t="s">
        <v>4</v>
      </c>
      <c r="H7" s="73" t="s">
        <v>9</v>
      </c>
      <c r="I7" s="73" t="s">
        <v>10</v>
      </c>
      <c r="J7" s="73" t="s">
        <v>12</v>
      </c>
    </row>
    <row r="8" spans="1:10" ht="31.5" x14ac:dyDescent="0.25">
      <c r="A8" s="75" t="s">
        <v>156</v>
      </c>
      <c r="B8" s="7">
        <v>4</v>
      </c>
      <c r="C8" s="55" t="s">
        <v>113</v>
      </c>
      <c r="D8" s="7" t="s">
        <v>114</v>
      </c>
      <c r="E8" s="7" t="s">
        <v>115</v>
      </c>
      <c r="F8" s="57" t="s">
        <v>180</v>
      </c>
      <c r="G8" s="56">
        <v>182259.99</v>
      </c>
      <c r="H8" s="16">
        <v>173146.99</v>
      </c>
      <c r="I8" s="16">
        <f>G8*0.85</f>
        <v>154920.99149999997</v>
      </c>
      <c r="J8" s="57" t="s">
        <v>140</v>
      </c>
    </row>
    <row r="9" spans="1:10" x14ac:dyDescent="0.25">
      <c r="A9" s="92" t="s">
        <v>8</v>
      </c>
      <c r="B9" s="92"/>
      <c r="C9" s="92"/>
      <c r="D9" s="92"/>
      <c r="E9" s="92"/>
      <c r="F9" s="7"/>
      <c r="G9" s="5">
        <f>SUM(G8:G8)</f>
        <v>182259.99</v>
      </c>
      <c r="H9" s="5">
        <f>SUM(H8:H8)</f>
        <v>173146.99</v>
      </c>
      <c r="I9" s="5">
        <f>SUM(I8:I8)</f>
        <v>154920.99149999997</v>
      </c>
      <c r="J9" s="61"/>
    </row>
  </sheetData>
  <mergeCells count="3">
    <mergeCell ref="A9:E9"/>
    <mergeCell ref="A1:J1"/>
    <mergeCell ref="A4:E4"/>
  </mergeCells>
  <conditionalFormatting sqref="J5">
    <cfRule type="cellIs" dxfId="3" priority="6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9" sqref="F19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140625" style="1" customWidth="1"/>
    <col min="4" max="4" width="42.28515625" style="1" customWidth="1"/>
    <col min="5" max="6" width="21.5703125" style="1" customWidth="1"/>
    <col min="7" max="7" width="15.85546875" style="8" customWidth="1"/>
    <col min="8" max="8" width="14.7109375" style="8" customWidth="1"/>
    <col min="9" max="9" width="15.42578125" style="8" customWidth="1"/>
    <col min="10" max="10" width="21.140625" style="8" customWidth="1"/>
    <col min="11" max="16384" width="9.140625" style="1"/>
  </cols>
  <sheetData>
    <row r="1" spans="1:10" ht="57.6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1.5" x14ac:dyDescent="0.25">
      <c r="A2" s="72" t="s">
        <v>48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157</v>
      </c>
      <c r="G2" s="72" t="s">
        <v>4</v>
      </c>
      <c r="H2" s="72" t="s">
        <v>5</v>
      </c>
      <c r="I2" s="72" t="s">
        <v>6</v>
      </c>
      <c r="J2" s="72" t="s">
        <v>7</v>
      </c>
    </row>
    <row r="3" spans="1:10" x14ac:dyDescent="0.25">
      <c r="A3" s="90" t="s">
        <v>27</v>
      </c>
      <c r="B3" s="46">
        <v>4</v>
      </c>
      <c r="C3" s="4" t="s">
        <v>109</v>
      </c>
      <c r="D3" s="4" t="s">
        <v>110</v>
      </c>
      <c r="E3" s="4" t="s">
        <v>111</v>
      </c>
      <c r="F3" s="4" t="s">
        <v>178</v>
      </c>
      <c r="G3" s="15">
        <v>1931726.06</v>
      </c>
      <c r="H3" s="15">
        <v>1931726.06</v>
      </c>
      <c r="I3" s="5">
        <v>1835139.76</v>
      </c>
      <c r="J3" s="5">
        <f>H3*0.85</f>
        <v>1641967.1510000001</v>
      </c>
    </row>
    <row r="4" spans="1:10" x14ac:dyDescent="0.25">
      <c r="A4" s="95"/>
      <c r="B4" s="64">
        <v>4</v>
      </c>
      <c r="C4" s="4" t="s">
        <v>103</v>
      </c>
      <c r="D4" s="4" t="s">
        <v>104</v>
      </c>
      <c r="E4" s="4" t="s">
        <v>105</v>
      </c>
      <c r="F4" s="4" t="s">
        <v>176</v>
      </c>
      <c r="G4" s="15">
        <v>66245.45</v>
      </c>
      <c r="H4" s="15">
        <v>66245.45</v>
      </c>
      <c r="I4" s="5">
        <v>62933.18</v>
      </c>
      <c r="J4" s="5">
        <f>H4*0.85</f>
        <v>56308.632499999992</v>
      </c>
    </row>
    <row r="5" spans="1:10" ht="31.5" x14ac:dyDescent="0.25">
      <c r="A5" s="95"/>
      <c r="B5" s="64">
        <v>4</v>
      </c>
      <c r="C5" s="4" t="s">
        <v>89</v>
      </c>
      <c r="D5" s="4" t="s">
        <v>90</v>
      </c>
      <c r="E5" s="4" t="s">
        <v>91</v>
      </c>
      <c r="F5" s="4" t="s">
        <v>171</v>
      </c>
      <c r="G5" s="15">
        <v>510816.82</v>
      </c>
      <c r="H5" s="15">
        <v>510816.82</v>
      </c>
      <c r="I5" s="5">
        <v>485275.98</v>
      </c>
      <c r="J5" s="5">
        <f>H5*0.85</f>
        <v>434194.29700000002</v>
      </c>
    </row>
    <row r="6" spans="1:10" ht="31.5" x14ac:dyDescent="0.25">
      <c r="A6" s="91"/>
      <c r="B6" s="64">
        <v>4</v>
      </c>
      <c r="C6" s="4" t="s">
        <v>125</v>
      </c>
      <c r="D6" s="4" t="s">
        <v>126</v>
      </c>
      <c r="E6" s="4" t="s">
        <v>34</v>
      </c>
      <c r="F6" s="4" t="s">
        <v>184</v>
      </c>
      <c r="G6" s="15">
        <v>56887.88</v>
      </c>
      <c r="H6" s="15">
        <v>56887.88</v>
      </c>
      <c r="I6" s="5">
        <v>54043.49</v>
      </c>
      <c r="J6" s="5">
        <f>H6*0.85</f>
        <v>48354.697999999997</v>
      </c>
    </row>
    <row r="7" spans="1:10" x14ac:dyDescent="0.25">
      <c r="A7" s="92" t="s">
        <v>8</v>
      </c>
      <c r="B7" s="92"/>
      <c r="C7" s="92"/>
      <c r="D7" s="92"/>
      <c r="E7" s="92"/>
      <c r="F7" s="80"/>
      <c r="G7" s="15">
        <f>SUM(G3:G6)</f>
        <v>2565676.21</v>
      </c>
      <c r="H7" s="15">
        <f>SUM(H3:H6)</f>
        <v>2565676.21</v>
      </c>
      <c r="I7" s="5">
        <f>SUM(I3:I6)</f>
        <v>2437392.41</v>
      </c>
      <c r="J7" s="5">
        <f>SUM(J3:J6)</f>
        <v>2180824.7785</v>
      </c>
    </row>
    <row r="8" spans="1:10" ht="15.75" customHeight="1" x14ac:dyDescent="0.25">
      <c r="A8" s="17"/>
      <c r="B8" s="17"/>
      <c r="C8" s="17"/>
      <c r="D8" s="17"/>
      <c r="E8" s="17"/>
      <c r="F8" s="17"/>
      <c r="G8" s="18"/>
      <c r="H8" s="18"/>
      <c r="I8" s="18"/>
      <c r="J8" s="17"/>
    </row>
    <row r="9" spans="1:10" ht="15.75" customHeight="1" x14ac:dyDescent="0.25">
      <c r="A9" s="17"/>
      <c r="B9" s="17"/>
      <c r="C9" s="17"/>
      <c r="D9" s="17"/>
      <c r="E9" s="17"/>
      <c r="F9" s="17"/>
      <c r="G9" s="18"/>
      <c r="H9" s="18"/>
      <c r="I9" s="18"/>
      <c r="J9" s="17"/>
    </row>
    <row r="11" spans="1:10" ht="31.5" x14ac:dyDescent="0.25">
      <c r="A11" s="73" t="s">
        <v>135</v>
      </c>
      <c r="B11" s="73" t="s">
        <v>0</v>
      </c>
      <c r="C11" s="73" t="s">
        <v>1</v>
      </c>
      <c r="D11" s="73" t="s">
        <v>2</v>
      </c>
      <c r="E11" s="73" t="s">
        <v>3</v>
      </c>
      <c r="F11" s="73" t="s">
        <v>157</v>
      </c>
      <c r="G11" s="73" t="s">
        <v>4</v>
      </c>
      <c r="H11" s="73" t="s">
        <v>9</v>
      </c>
      <c r="I11" s="73" t="s">
        <v>10</v>
      </c>
      <c r="J11" s="73" t="s">
        <v>12</v>
      </c>
    </row>
    <row r="12" spans="1:10" ht="57.75" customHeight="1" x14ac:dyDescent="0.25">
      <c r="A12" s="2" t="s">
        <v>27</v>
      </c>
      <c r="B12" s="46">
        <v>4</v>
      </c>
      <c r="C12" s="4" t="s">
        <v>67</v>
      </c>
      <c r="D12" s="4" t="s">
        <v>68</v>
      </c>
      <c r="E12" s="4" t="s">
        <v>69</v>
      </c>
      <c r="F12" s="4">
        <v>42219574</v>
      </c>
      <c r="G12" s="10">
        <v>6828796.4199999999</v>
      </c>
      <c r="H12" s="5">
        <v>6487356.5999999996</v>
      </c>
      <c r="I12" s="5">
        <f>ROUND(G12*0.85,2)</f>
        <v>5804476.96</v>
      </c>
      <c r="J12" s="6" t="s">
        <v>137</v>
      </c>
    </row>
    <row r="13" spans="1:10" x14ac:dyDescent="0.25">
      <c r="A13" s="92" t="s">
        <v>8</v>
      </c>
      <c r="B13" s="92"/>
      <c r="C13" s="92"/>
      <c r="D13" s="92"/>
      <c r="E13" s="92"/>
      <c r="F13" s="80"/>
      <c r="G13" s="5">
        <f>SUM(G12:G12)</f>
        <v>6828796.4199999999</v>
      </c>
      <c r="H13" s="5">
        <f>SUM(H12:H12)</f>
        <v>6487356.5999999996</v>
      </c>
      <c r="I13" s="5">
        <f>SUM(I12:I12)</f>
        <v>5804476.96</v>
      </c>
      <c r="J13" s="70"/>
    </row>
    <row r="14" spans="1:10" x14ac:dyDescent="0.25">
      <c r="A14" s="11"/>
      <c r="B14" s="11"/>
      <c r="C14" s="11"/>
      <c r="D14" s="11"/>
      <c r="E14" s="11"/>
      <c r="F14" s="11"/>
      <c r="G14" s="12"/>
      <c r="H14" s="12"/>
      <c r="I14" s="12"/>
      <c r="J14" s="12"/>
    </row>
    <row r="15" spans="1:10" x14ac:dyDescent="0.25">
      <c r="A15" s="11"/>
      <c r="B15" s="11"/>
      <c r="C15" s="11"/>
      <c r="D15" s="11"/>
      <c r="E15" s="11"/>
      <c r="F15" s="11"/>
      <c r="G15" s="12"/>
      <c r="H15" s="12"/>
      <c r="I15" s="12"/>
      <c r="J15" s="12"/>
    </row>
  </sheetData>
  <mergeCells count="4">
    <mergeCell ref="A13:E13"/>
    <mergeCell ref="A1:J1"/>
    <mergeCell ref="A7:E7"/>
    <mergeCell ref="A3:A6"/>
  </mergeCells>
  <conditionalFormatting sqref="J8:J9">
    <cfRule type="cellIs" dxfId="2" priority="3" operator="greaterThan">
      <formula>0</formula>
    </cfRule>
  </conditionalFormatting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Celkovo</vt:lpstr>
      <vt:lpstr>UMR BA</vt:lpstr>
      <vt:lpstr>UMR TT</vt:lpstr>
      <vt:lpstr>UMR TN</vt:lpstr>
      <vt:lpstr>UMR PO</vt:lpstr>
      <vt:lpstr>RIÚS BA</vt:lpstr>
      <vt:lpstr>RIÚS TT</vt:lpstr>
      <vt:lpstr>RIÚS NR</vt:lpstr>
      <vt:lpstr>RIÚS ZA</vt:lpstr>
      <vt:lpstr>RIÚS BB</vt:lpstr>
      <vt:lpstr>RIÚS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2018-08-09T11:51:42Z</cp:lastPrinted>
  <dcterms:created xsi:type="dcterms:W3CDTF">2018-01-17T08:09:02Z</dcterms:created>
  <dcterms:modified xsi:type="dcterms:W3CDTF">2019-03-04T12:38:09Z</dcterms:modified>
</cp:coreProperties>
</file>