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uzana.janecek\Desktop\"/>
    </mc:Choice>
  </mc:AlternateContent>
  <bookViews>
    <workbookView xWindow="0" yWindow="0" windowWidth="28800" windowHeight="12300" activeTab="7"/>
  </bookViews>
  <sheets>
    <sheet name="Celkovo" sheetId="37" r:id="rId1"/>
    <sheet name="UMR BA" sheetId="40" r:id="rId2"/>
    <sheet name="UMR TT" sheetId="38" r:id="rId3"/>
    <sheet name="UMR TN" sheetId="28" r:id="rId4"/>
    <sheet name="UMR ZA" sheetId="36" r:id="rId5"/>
    <sheet name="RIÚS TT" sheetId="31" r:id="rId6"/>
    <sheet name="RIÚS ZA" sheetId="33" r:id="rId7"/>
    <sheet name="RIUS BB" sheetId="30" r:id="rId8"/>
  </sheets>
  <definedNames>
    <definedName name="_xlnm._FilterDatabase" localSheetId="0" hidden="1">Celkovo!$A$3:$Q$13</definedName>
    <definedName name="_xlnm._FilterDatabase" localSheetId="7" hidden="1">'RIUS BB'!$A$2:$J$2</definedName>
    <definedName name="_xlnm._FilterDatabase" localSheetId="5" hidden="1">'RIÚS TT'!$A$2:$K$2</definedName>
    <definedName name="_xlnm._FilterDatabase" localSheetId="6" hidden="1">'RIÚS ZA'!#REF!</definedName>
    <definedName name="_xlnm._FilterDatabase" localSheetId="3" hidden="1">'UMR TN'!#REF!</definedName>
    <definedName name="_xlnm._FilterDatabase" localSheetId="2" hidden="1">'UMR TT'!$A$2:$K$2</definedName>
    <definedName name="_xlnm._FilterDatabase" localSheetId="4" hidden="1">'UMR ZA'!$A$2:$K$2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30" l="1"/>
  <c r="J3" i="30" l="1"/>
  <c r="J3" i="36" l="1"/>
  <c r="J3" i="31" l="1"/>
  <c r="J3" i="38" l="1"/>
  <c r="J4" i="38" s="1"/>
  <c r="I3" i="33"/>
  <c r="H3" i="33"/>
  <c r="I4" i="33"/>
  <c r="H4" i="33"/>
  <c r="H5" i="33" s="1"/>
  <c r="I3" i="28"/>
  <c r="I4" i="28" s="1"/>
  <c r="G4" i="28"/>
  <c r="H3" i="28"/>
  <c r="H4" i="28" s="1"/>
  <c r="I3" i="40"/>
  <c r="I4" i="40" s="1"/>
  <c r="H3" i="40"/>
  <c r="H4" i="40" s="1"/>
  <c r="G4" i="40"/>
  <c r="Q9" i="37"/>
  <c r="Q5" i="37"/>
  <c r="Q6" i="37"/>
  <c r="Q7" i="37"/>
  <c r="Q8" i="37"/>
  <c r="Q10" i="37"/>
  <c r="Q11" i="37"/>
  <c r="Q12" i="37"/>
  <c r="Q4" i="37"/>
  <c r="G4" i="31"/>
  <c r="H4" i="31"/>
  <c r="I4" i="31"/>
  <c r="J4" i="31"/>
  <c r="I4" i="38"/>
  <c r="H4" i="38"/>
  <c r="G4" i="38"/>
  <c r="R13" i="37"/>
  <c r="P13" i="37"/>
  <c r="S13" i="37"/>
  <c r="G5" i="33"/>
  <c r="G10" i="30"/>
  <c r="H10" i="30"/>
  <c r="I10" i="30"/>
  <c r="I4" i="30"/>
  <c r="H4" i="30"/>
  <c r="G4" i="30"/>
  <c r="J4" i="30"/>
  <c r="G4" i="36"/>
  <c r="H4" i="36"/>
  <c r="I4" i="36"/>
  <c r="J4" i="36"/>
  <c r="I5" i="33"/>
  <c r="Q13" i="37" l="1"/>
</calcChain>
</file>

<file path=xl/sharedStrings.xml><?xml version="1.0" encoding="utf-8"?>
<sst xmlns="http://schemas.openxmlformats.org/spreadsheetml/2006/main" count="218" uniqueCount="77">
  <si>
    <t xml:space="preserve">Kolo </t>
  </si>
  <si>
    <t>ITMS</t>
  </si>
  <si>
    <t>Názov projektu</t>
  </si>
  <si>
    <t>Žiadateľ</t>
  </si>
  <si>
    <t>Žiadané COV</t>
  </si>
  <si>
    <t>Schválené COV</t>
  </si>
  <si>
    <t xml:space="preserve"> schválené NFP</t>
  </si>
  <si>
    <t>Schválené ERDF</t>
  </si>
  <si>
    <t xml:space="preserve">Spolu </t>
  </si>
  <si>
    <t>žiadané NFP</t>
  </si>
  <si>
    <t>žiadané ERDF</t>
  </si>
  <si>
    <t>ukončené</t>
  </si>
  <si>
    <t xml:space="preserve">Dôvod neschválenia </t>
  </si>
  <si>
    <t>RIUS TT</t>
  </si>
  <si>
    <t>RIUS BB</t>
  </si>
  <si>
    <t>UMR BA</t>
  </si>
  <si>
    <t>UMR TT</t>
  </si>
  <si>
    <t>UMR TN</t>
  </si>
  <si>
    <t>UMR ZA</t>
  </si>
  <si>
    <t>RIUS ZA</t>
  </si>
  <si>
    <t>Kód ITMS</t>
  </si>
  <si>
    <t>Územie</t>
  </si>
  <si>
    <t>Stav projektu (ŽoNFP)</t>
  </si>
  <si>
    <t xml:space="preserve">Žiadané </t>
  </si>
  <si>
    <t xml:space="preserve">Schválené </t>
  </si>
  <si>
    <t>Stav</t>
  </si>
  <si>
    <t>COV</t>
  </si>
  <si>
    <t>ERDF</t>
  </si>
  <si>
    <t>Mesto Trenčín</t>
  </si>
  <si>
    <t>Náš región -Podpoľanie</t>
  </si>
  <si>
    <t>Mesto Trnava</t>
  </si>
  <si>
    <t>Bližšie k práci, Zdravšie v živote – cyklistická doprava II., III. Etapa</t>
  </si>
  <si>
    <t>Vybudovanie cyklotrasy Bratislava - Rusovce</t>
  </si>
  <si>
    <t>Mestská časť Bratislava-Rusovce</t>
  </si>
  <si>
    <t>zastavené konanie</t>
  </si>
  <si>
    <t>zastavenie § 20, ods. 1, písm.a)</t>
  </si>
  <si>
    <t>spolu</t>
  </si>
  <si>
    <t>NFP302010N364</t>
  </si>
  <si>
    <t>NFP302010N638</t>
  </si>
  <si>
    <t>NFP302010P070</t>
  </si>
  <si>
    <t>NFP302010P268</t>
  </si>
  <si>
    <t>NFP302010P300</t>
  </si>
  <si>
    <t>NFP302010P416</t>
  </si>
  <si>
    <t>NFP302010P420</t>
  </si>
  <si>
    <t>NFP302010P450</t>
  </si>
  <si>
    <t>NFP302010P474</t>
  </si>
  <si>
    <t>Mesto Senica</t>
  </si>
  <si>
    <t>Mesto Sliač</t>
  </si>
  <si>
    <t>Mesto Rajec</t>
  </si>
  <si>
    <t>Mesto Žilina</t>
  </si>
  <si>
    <t>Mesto Čadca</t>
  </si>
  <si>
    <t>Cyklodopravné trasy Senica - I.etapa</t>
  </si>
  <si>
    <t>Vybudovanie cyklotrasy - Bučianska ulica v meste Trnava</t>
  </si>
  <si>
    <t>Cyklotrasa, Sielnica - Sliač - Kováčová</t>
  </si>
  <si>
    <t>Zvýšenie mestskej mobility budovaním siete cyklistickej infraštruktúry v Trenčíne: Vetva D - SO 05 Cyklotrasa, úsek ul. Ľ.Stárka</t>
  </si>
  <si>
    <t>Podpora cyklistickej dopravy v Rajci</t>
  </si>
  <si>
    <t>Cyklistický chodník H2 (Solinky – centrum) – úsek I.</t>
  </si>
  <si>
    <t>Cyklistická komunikácia v meste Čadca – 1. etapa</t>
  </si>
  <si>
    <t>Administratívne overenie splnenia PPP ukončené</t>
  </si>
  <si>
    <t>Zastavené konanie (K)</t>
  </si>
  <si>
    <t>Výzva: IROP-PO1-SC122-2016-15 - Zvýšenie atraktivity a prepravnej kapacity nemotorovej dopravy (predovšetkým cyklistickej dopravy) na celkovom počte prepravených osôb V. kolo</t>
  </si>
  <si>
    <t xml:space="preserve">zastavenie § 20 ods. 1, písm. a) </t>
  </si>
  <si>
    <t>prebieha OH</t>
  </si>
  <si>
    <t>RIÚS TT</t>
  </si>
  <si>
    <t>RIÚS ZA</t>
  </si>
  <si>
    <t>schválené</t>
  </si>
  <si>
    <t>§19, ods 9, písm. a</t>
  </si>
  <si>
    <t xml:space="preserve">neschválené </t>
  </si>
  <si>
    <t>IČO</t>
  </si>
  <si>
    <t>00309974</t>
  </si>
  <si>
    <t>00313114</t>
  </si>
  <si>
    <t>00320277</t>
  </si>
  <si>
    <t>00312037</t>
  </si>
  <si>
    <t>00321575</t>
  </si>
  <si>
    <t>00304611</t>
  </si>
  <si>
    <t>00321796</t>
  </si>
  <si>
    <t>00313971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</si>
</sst>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4" fontId="3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7" fillId="4" borderId="3" xfId="0" applyNumberFormat="1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4" fontId="0" fillId="0" borderId="0" xfId="0" applyNumberFormat="1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4" fontId="0" fillId="0" borderId="0" xfId="0" applyNumberFormat="1" applyFill="1" applyAlignment="1">
      <alignment wrapText="1"/>
    </xf>
    <xf numFmtId="4" fontId="7" fillId="4" borderId="3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3" borderId="0" xfId="0" applyFill="1"/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49" fontId="0" fillId="0" borderId="2" xfId="0" applyNumberForma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0" fillId="6" borderId="2" xfId="0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6" fillId="0" borderId="4" xfId="0" applyNumberFormat="1" applyFont="1" applyFill="1" applyBorder="1" applyAlignment="1">
      <alignment vertical="center" wrapText="1"/>
    </xf>
    <xf numFmtId="0" fontId="6" fillId="0" borderId="5" xfId="0" applyNumberFormat="1" applyFont="1" applyFill="1" applyBorder="1" applyAlignment="1">
      <alignment vertical="center" wrapText="1"/>
    </xf>
    <xf numFmtId="0" fontId="0" fillId="6" borderId="2" xfId="0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7" fillId="4" borderId="5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 wrapText="1"/>
    </xf>
    <xf numFmtId="4" fontId="7" fillId="4" borderId="3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 wrapText="1"/>
    </xf>
    <xf numFmtId="4" fontId="7" fillId="4" borderId="3" xfId="0" applyNumberFormat="1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</cellXfs>
  <cellStyles count="1">
    <cellStyle name="Normálna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78"/>
  <sheetViews>
    <sheetView zoomScale="85" zoomScaleNormal="85" zoomScaleSheetLayoutView="62" workbookViewId="0">
      <selection activeCell="D19" sqref="D18:D19"/>
    </sheetView>
  </sheetViews>
  <sheetFormatPr defaultRowHeight="15" x14ac:dyDescent="0.25"/>
  <cols>
    <col min="1" max="1" width="16" style="25" customWidth="1"/>
    <col min="2" max="2" width="36" style="20" customWidth="1"/>
    <col min="3" max="4" width="25.42578125" style="21" customWidth="1"/>
    <col min="5" max="5" width="14" style="25" customWidth="1"/>
    <col min="6" max="6" width="13.5703125" style="25" hidden="1" customWidth="1"/>
    <col min="7" max="7" width="19.85546875" style="22" hidden="1" customWidth="1"/>
    <col min="8" max="8" width="21.5703125" hidden="1" customWidth="1"/>
    <col min="9" max="9" width="16.5703125" style="23" hidden="1" customWidth="1"/>
    <col min="10" max="10" width="14.5703125" hidden="1" customWidth="1"/>
    <col min="11" max="11" width="16.42578125" hidden="1" customWidth="1"/>
    <col min="12" max="12" width="15" hidden="1" customWidth="1"/>
    <col min="13" max="13" width="18.140625" hidden="1" customWidth="1"/>
    <col min="14" max="24" width="15.5703125" customWidth="1"/>
    <col min="25" max="25" width="13.5703125" customWidth="1"/>
  </cols>
  <sheetData>
    <row r="1" spans="1:93" ht="32.25" customHeight="1" x14ac:dyDescent="0.2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93" ht="15" customHeight="1" x14ac:dyDescent="0.25">
      <c r="A2" s="58" t="s">
        <v>20</v>
      </c>
      <c r="B2" s="58" t="s">
        <v>2</v>
      </c>
      <c r="C2" s="58" t="s">
        <v>3</v>
      </c>
      <c r="D2" s="53"/>
      <c r="E2" s="58" t="s">
        <v>21</v>
      </c>
      <c r="N2" s="49"/>
      <c r="O2" s="58" t="s">
        <v>22</v>
      </c>
      <c r="P2" s="60" t="s">
        <v>23</v>
      </c>
      <c r="Q2" s="60"/>
      <c r="R2" s="60" t="s">
        <v>24</v>
      </c>
      <c r="S2" s="60"/>
    </row>
    <row r="3" spans="1:93" x14ac:dyDescent="0.25">
      <c r="A3" s="59"/>
      <c r="B3" s="59"/>
      <c r="C3" s="59"/>
      <c r="D3" s="54" t="s">
        <v>68</v>
      </c>
      <c r="E3" s="59"/>
      <c r="N3" s="28" t="s">
        <v>25</v>
      </c>
      <c r="O3" s="59"/>
      <c r="P3" s="18" t="s">
        <v>26</v>
      </c>
      <c r="Q3" s="18" t="s">
        <v>27</v>
      </c>
      <c r="R3" s="19" t="s">
        <v>26</v>
      </c>
      <c r="S3" s="19" t="s">
        <v>27</v>
      </c>
    </row>
    <row r="4" spans="1:93" s="8" customFormat="1" ht="60" x14ac:dyDescent="0.25">
      <c r="A4" s="39" t="s">
        <v>37</v>
      </c>
      <c r="B4" s="38" t="s">
        <v>51</v>
      </c>
      <c r="C4" s="38" t="s">
        <v>46</v>
      </c>
      <c r="D4" s="26" t="s">
        <v>69</v>
      </c>
      <c r="E4" s="24" t="s">
        <v>13</v>
      </c>
      <c r="N4" s="24" t="s">
        <v>11</v>
      </c>
      <c r="O4" s="38" t="s">
        <v>58</v>
      </c>
      <c r="P4" s="30">
        <v>1485397.57</v>
      </c>
      <c r="Q4" s="31">
        <f>ROUND(P4*0.85,2)</f>
        <v>1262587.93</v>
      </c>
      <c r="R4" s="29"/>
      <c r="S4" s="29"/>
    </row>
    <row r="5" spans="1:93" s="8" customFormat="1" ht="30" x14ac:dyDescent="0.25">
      <c r="A5" s="24" t="s">
        <v>38</v>
      </c>
      <c r="B5" s="38" t="s">
        <v>52</v>
      </c>
      <c r="C5" s="38" t="s">
        <v>30</v>
      </c>
      <c r="D5" s="26" t="s">
        <v>70</v>
      </c>
      <c r="E5" s="24" t="s">
        <v>16</v>
      </c>
      <c r="M5" s="33"/>
      <c r="N5" s="24" t="s">
        <v>11</v>
      </c>
      <c r="O5" s="38" t="s">
        <v>62</v>
      </c>
      <c r="P5" s="30">
        <v>250319.26</v>
      </c>
      <c r="Q5" s="31">
        <f t="shared" ref="Q5:Q12" si="0">ROUND(P5*0.85,2)</f>
        <v>212771.37</v>
      </c>
      <c r="R5" s="29"/>
      <c r="S5" s="29"/>
    </row>
    <row r="6" spans="1:93" s="8" customFormat="1" ht="60" x14ac:dyDescent="0.25">
      <c r="A6" s="24" t="s">
        <v>39</v>
      </c>
      <c r="B6" s="38" t="s">
        <v>53</v>
      </c>
      <c r="C6" s="38" t="s">
        <v>47</v>
      </c>
      <c r="D6" s="26" t="s">
        <v>71</v>
      </c>
      <c r="E6" s="24" t="s">
        <v>14</v>
      </c>
      <c r="N6" s="24" t="s">
        <v>11</v>
      </c>
      <c r="O6" s="38" t="s">
        <v>58</v>
      </c>
      <c r="P6" s="30">
        <v>422603.78</v>
      </c>
      <c r="Q6" s="31">
        <f t="shared" si="0"/>
        <v>359213.21</v>
      </c>
      <c r="R6" s="29"/>
      <c r="S6" s="29"/>
    </row>
    <row r="7" spans="1:93" s="8" customFormat="1" ht="60" x14ac:dyDescent="0.25">
      <c r="A7" s="24" t="s">
        <v>40</v>
      </c>
      <c r="B7" s="38" t="s">
        <v>54</v>
      </c>
      <c r="C7" s="38" t="s">
        <v>28</v>
      </c>
      <c r="D7" s="26" t="s">
        <v>72</v>
      </c>
      <c r="E7" s="24" t="s">
        <v>17</v>
      </c>
      <c r="N7" s="45" t="s">
        <v>34</v>
      </c>
      <c r="O7" s="41" t="s">
        <v>59</v>
      </c>
      <c r="P7" s="30">
        <v>442977.86</v>
      </c>
      <c r="Q7" s="31">
        <f t="shared" si="0"/>
        <v>376531.18</v>
      </c>
      <c r="R7" s="29">
        <v>0</v>
      </c>
      <c r="S7" s="29">
        <v>0</v>
      </c>
    </row>
    <row r="8" spans="1:93" s="8" customFormat="1" ht="30" x14ac:dyDescent="0.25">
      <c r="A8" s="24" t="s">
        <v>41</v>
      </c>
      <c r="B8" s="38" t="s">
        <v>55</v>
      </c>
      <c r="C8" s="38" t="s">
        <v>48</v>
      </c>
      <c r="D8" s="67" t="s">
        <v>73</v>
      </c>
      <c r="E8" s="24" t="s">
        <v>19</v>
      </c>
      <c r="N8" s="45" t="s">
        <v>34</v>
      </c>
      <c r="O8" s="41" t="s">
        <v>59</v>
      </c>
      <c r="P8" s="30">
        <v>220938.62</v>
      </c>
      <c r="Q8" s="31">
        <f t="shared" si="0"/>
        <v>187797.83</v>
      </c>
      <c r="R8" s="29">
        <v>0</v>
      </c>
      <c r="S8" s="29">
        <v>0</v>
      </c>
    </row>
    <row r="9" spans="1:93" s="32" customFormat="1" ht="30" x14ac:dyDescent="0.25">
      <c r="A9" s="24" t="s">
        <v>42</v>
      </c>
      <c r="B9" s="38" t="s">
        <v>32</v>
      </c>
      <c r="C9" s="38" t="s">
        <v>33</v>
      </c>
      <c r="D9" s="26" t="s">
        <v>74</v>
      </c>
      <c r="E9" s="24" t="s">
        <v>15</v>
      </c>
      <c r="N9" s="45" t="s">
        <v>34</v>
      </c>
      <c r="O9" s="41" t="s">
        <v>59</v>
      </c>
      <c r="P9" s="30">
        <v>680578.94</v>
      </c>
      <c r="Q9" s="31">
        <f>ROUND(P9*0.5,2)</f>
        <v>340289.47</v>
      </c>
      <c r="R9" s="29">
        <v>0</v>
      </c>
      <c r="S9" s="29">
        <v>0</v>
      </c>
    </row>
    <row r="10" spans="1:93" s="8" customFormat="1" ht="60" x14ac:dyDescent="0.25">
      <c r="A10" s="24" t="s">
        <v>43</v>
      </c>
      <c r="B10" s="38" t="s">
        <v>56</v>
      </c>
      <c r="C10" s="38" t="s">
        <v>49</v>
      </c>
      <c r="D10" s="26" t="s">
        <v>75</v>
      </c>
      <c r="E10" s="24" t="s">
        <v>18</v>
      </c>
      <c r="N10" s="26" t="s">
        <v>11</v>
      </c>
      <c r="O10" s="38" t="s">
        <v>58</v>
      </c>
      <c r="P10" s="30">
        <v>140599.84</v>
      </c>
      <c r="Q10" s="31">
        <f t="shared" si="0"/>
        <v>119509.86</v>
      </c>
      <c r="R10" s="29"/>
      <c r="S10" s="29"/>
    </row>
    <row r="11" spans="1:93" s="8" customFormat="1" ht="30" x14ac:dyDescent="0.25">
      <c r="A11" s="24" t="s">
        <v>44</v>
      </c>
      <c r="B11" s="38" t="s">
        <v>57</v>
      </c>
      <c r="C11" s="38" t="s">
        <v>50</v>
      </c>
      <c r="D11" s="26" t="s">
        <v>76</v>
      </c>
      <c r="E11" s="24" t="s">
        <v>19</v>
      </c>
      <c r="N11" s="45" t="s">
        <v>34</v>
      </c>
      <c r="O11" s="41" t="s">
        <v>59</v>
      </c>
      <c r="P11" s="30">
        <v>629995.19999999995</v>
      </c>
      <c r="Q11" s="31">
        <f t="shared" si="0"/>
        <v>535495.92000000004</v>
      </c>
      <c r="R11" s="29">
        <v>0</v>
      </c>
      <c r="S11" s="29">
        <v>0</v>
      </c>
    </row>
    <row r="12" spans="1:93" s="8" customFormat="1" ht="60" x14ac:dyDescent="0.25">
      <c r="A12" s="24" t="s">
        <v>45</v>
      </c>
      <c r="B12" s="38" t="s">
        <v>31</v>
      </c>
      <c r="C12" s="38" t="s">
        <v>29</v>
      </c>
      <c r="D12" s="26">
        <v>50471775</v>
      </c>
      <c r="E12" s="24" t="s">
        <v>14</v>
      </c>
      <c r="N12" s="26" t="s">
        <v>11</v>
      </c>
      <c r="O12" s="38" t="s">
        <v>58</v>
      </c>
      <c r="P12" s="30">
        <v>1560642.57</v>
      </c>
      <c r="Q12" s="31">
        <f t="shared" si="0"/>
        <v>1326546.18</v>
      </c>
      <c r="R12" s="29"/>
      <c r="S12" s="29"/>
    </row>
    <row r="13" spans="1:93" s="8" customFormat="1" x14ac:dyDescent="0.25">
      <c r="A13" s="43"/>
      <c r="B13" s="43"/>
      <c r="C13" s="43"/>
      <c r="D13" s="43"/>
      <c r="E13" s="43"/>
      <c r="N13" s="43"/>
      <c r="O13" s="44"/>
      <c r="P13" s="30">
        <f>SUM(P4:P12)</f>
        <v>5834053.6400000006</v>
      </c>
      <c r="Q13" s="30">
        <f>SUM(Q4:Q12)</f>
        <v>4720742.95</v>
      </c>
      <c r="R13" s="30">
        <f>SUM(R4:R12)</f>
        <v>0</v>
      </c>
      <c r="S13" s="30">
        <f>SUM(S4:S12)</f>
        <v>0</v>
      </c>
    </row>
    <row r="16" spans="1:93" x14ac:dyDescent="0.25"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</row>
    <row r="17" spans="1:93" x14ac:dyDescent="0.25">
      <c r="A17" s="40"/>
      <c r="G17" s="27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</row>
    <row r="18" spans="1:93" x14ac:dyDescent="0.25">
      <c r="A18" s="40"/>
      <c r="G18" s="27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</row>
    <row r="19" spans="1:93" x14ac:dyDescent="0.25">
      <c r="A19" s="40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</row>
    <row r="20" spans="1:93" x14ac:dyDescent="0.25"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</row>
    <row r="21" spans="1:93" x14ac:dyDescent="0.25"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</row>
    <row r="22" spans="1:93" x14ac:dyDescent="0.25"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</row>
    <row r="23" spans="1:93" x14ac:dyDescent="0.25"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</row>
    <row r="24" spans="1:93" x14ac:dyDescent="0.25"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</row>
    <row r="25" spans="1:93" x14ac:dyDescent="0.25">
      <c r="A25" s="40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</row>
    <row r="26" spans="1:93" x14ac:dyDescent="0.25"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</row>
    <row r="27" spans="1:93" x14ac:dyDescent="0.25">
      <c r="A27" s="40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</row>
    <row r="28" spans="1:93" x14ac:dyDescent="0.25"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</row>
    <row r="29" spans="1:93" x14ac:dyDescent="0.25">
      <c r="A29" s="40"/>
      <c r="B29" s="21"/>
      <c r="G29"/>
      <c r="I29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</row>
    <row r="30" spans="1:93" x14ac:dyDescent="0.25">
      <c r="A30" s="40"/>
      <c r="B30" s="21"/>
      <c r="G30"/>
      <c r="I30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</row>
    <row r="31" spans="1:93" x14ac:dyDescent="0.25">
      <c r="A31" s="40"/>
      <c r="B31" s="21"/>
      <c r="G31"/>
      <c r="I31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</row>
    <row r="32" spans="1:93" x14ac:dyDescent="0.25"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</row>
    <row r="33" spans="17:93" x14ac:dyDescent="0.25"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</row>
    <row r="34" spans="17:93" x14ac:dyDescent="0.25"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</row>
    <row r="35" spans="17:93" x14ac:dyDescent="0.25"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</row>
    <row r="36" spans="17:93" x14ac:dyDescent="0.25"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</row>
    <row r="37" spans="17:93" x14ac:dyDescent="0.25"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</row>
    <row r="38" spans="17:93" x14ac:dyDescent="0.25"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</row>
    <row r="39" spans="17:93" x14ac:dyDescent="0.25"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</row>
    <row r="40" spans="17:93" x14ac:dyDescent="0.25"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</row>
    <row r="41" spans="17:93" x14ac:dyDescent="0.25"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</row>
    <row r="42" spans="17:93" x14ac:dyDescent="0.25"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</row>
    <row r="43" spans="17:93" x14ac:dyDescent="0.25"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</row>
    <row r="44" spans="17:93" x14ac:dyDescent="0.25"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</row>
    <row r="45" spans="17:93" x14ac:dyDescent="0.25"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</row>
    <row r="46" spans="17:93" x14ac:dyDescent="0.25"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</row>
    <row r="47" spans="17:93" x14ac:dyDescent="0.25"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</row>
    <row r="48" spans="17:93" x14ac:dyDescent="0.25"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</row>
    <row r="49" spans="17:93" x14ac:dyDescent="0.25"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</row>
    <row r="50" spans="17:93" x14ac:dyDescent="0.25"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</row>
    <row r="51" spans="17:93" x14ac:dyDescent="0.25"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</row>
    <row r="52" spans="17:93" x14ac:dyDescent="0.25"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</row>
    <row r="53" spans="17:93" x14ac:dyDescent="0.25"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</row>
    <row r="54" spans="17:93" x14ac:dyDescent="0.25"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</row>
    <row r="55" spans="17:93" x14ac:dyDescent="0.25"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</row>
    <row r="56" spans="17:93" x14ac:dyDescent="0.25"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</row>
    <row r="57" spans="17:93" x14ac:dyDescent="0.25"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</row>
    <row r="58" spans="17:93" x14ac:dyDescent="0.25"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</row>
    <row r="59" spans="17:93" x14ac:dyDescent="0.25"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</row>
    <row r="60" spans="17:93" x14ac:dyDescent="0.25"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</row>
    <row r="61" spans="17:93" x14ac:dyDescent="0.25"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</row>
    <row r="62" spans="17:93" x14ac:dyDescent="0.25"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</row>
    <row r="63" spans="17:93" x14ac:dyDescent="0.25"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</row>
    <row r="64" spans="17:93" x14ac:dyDescent="0.25"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</row>
    <row r="65" spans="17:93" x14ac:dyDescent="0.25"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</row>
    <row r="66" spans="17:93" x14ac:dyDescent="0.25"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</row>
    <row r="67" spans="17:93" x14ac:dyDescent="0.25"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</row>
    <row r="68" spans="17:93" x14ac:dyDescent="0.25"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</row>
    <row r="69" spans="17:93" x14ac:dyDescent="0.25"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</row>
    <row r="70" spans="17:93" x14ac:dyDescent="0.25"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</row>
    <row r="71" spans="17:93" x14ac:dyDescent="0.25"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</row>
    <row r="72" spans="17:93" x14ac:dyDescent="0.25"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</row>
    <row r="73" spans="17:93" x14ac:dyDescent="0.25"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</row>
    <row r="74" spans="17:93" x14ac:dyDescent="0.25"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</row>
    <row r="75" spans="17:93" x14ac:dyDescent="0.25"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</row>
    <row r="76" spans="17:93" x14ac:dyDescent="0.25"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</row>
    <row r="77" spans="17:93" x14ac:dyDescent="0.25"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</row>
    <row r="78" spans="17:93" x14ac:dyDescent="0.25"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</row>
  </sheetData>
  <autoFilter ref="A3:Q13">
    <sortState ref="A5:U35">
      <sortCondition ref="A3:A35"/>
    </sortState>
  </autoFilter>
  <mergeCells count="8">
    <mergeCell ref="A1:S1"/>
    <mergeCell ref="A2:A3"/>
    <mergeCell ref="B2:B3"/>
    <mergeCell ref="C2:C3"/>
    <mergeCell ref="E2:E3"/>
    <mergeCell ref="O2:O3"/>
    <mergeCell ref="P2:Q2"/>
    <mergeCell ref="R2:S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"/>
  <sheetViews>
    <sheetView zoomScale="70" zoomScaleNormal="70" workbookViewId="0">
      <selection activeCell="F14" sqref="F14"/>
    </sheetView>
  </sheetViews>
  <sheetFormatPr defaultColWidth="9.140625" defaultRowHeight="15.75" x14ac:dyDescent="0.25"/>
  <cols>
    <col min="1" max="1" width="15.5703125" style="1" customWidth="1"/>
    <col min="2" max="2" width="8.140625" style="1" customWidth="1"/>
    <col min="3" max="3" width="20.42578125" style="1" customWidth="1"/>
    <col min="4" max="4" width="40.7109375" style="1" customWidth="1"/>
    <col min="5" max="6" width="21.5703125" style="1" customWidth="1"/>
    <col min="7" max="7" width="15.85546875" style="7" customWidth="1"/>
    <col min="8" max="8" width="14.7109375" style="7" customWidth="1"/>
    <col min="9" max="9" width="15.42578125" style="7" customWidth="1"/>
    <col min="10" max="10" width="25.7109375" style="1" customWidth="1"/>
    <col min="11" max="16384" width="9.140625" style="1"/>
  </cols>
  <sheetData>
    <row r="1" spans="1:10" ht="57.6" customHeight="1" x14ac:dyDescent="0.25">
      <c r="A1" s="61" t="s">
        <v>60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31.5" x14ac:dyDescent="0.25">
      <c r="A2" s="50" t="s">
        <v>34</v>
      </c>
      <c r="B2" s="50" t="s">
        <v>0</v>
      </c>
      <c r="C2" s="50" t="s">
        <v>1</v>
      </c>
      <c r="D2" s="50" t="s">
        <v>2</v>
      </c>
      <c r="E2" s="50" t="s">
        <v>3</v>
      </c>
      <c r="F2" s="50" t="s">
        <v>68</v>
      </c>
      <c r="G2" s="50" t="s">
        <v>4</v>
      </c>
      <c r="H2" s="50" t="s">
        <v>9</v>
      </c>
      <c r="I2" s="50" t="s">
        <v>10</v>
      </c>
      <c r="J2" s="50" t="s">
        <v>12</v>
      </c>
    </row>
    <row r="3" spans="1:10" ht="38.25" customHeight="1" x14ac:dyDescent="0.25">
      <c r="A3" s="2" t="s">
        <v>15</v>
      </c>
      <c r="B3" s="6">
        <v>5</v>
      </c>
      <c r="C3" s="35" t="s">
        <v>42</v>
      </c>
      <c r="D3" s="42" t="s">
        <v>32</v>
      </c>
      <c r="E3" s="42" t="s">
        <v>33</v>
      </c>
      <c r="F3" s="55" t="s">
        <v>74</v>
      </c>
      <c r="G3" s="9">
        <v>680578.94</v>
      </c>
      <c r="H3" s="13">
        <f>ROUND(G3*0.95,2)</f>
        <v>646549.99</v>
      </c>
      <c r="I3" s="13">
        <f>ROUND(G3*0.5,2)</f>
        <v>340289.47</v>
      </c>
      <c r="J3" s="36" t="s">
        <v>61</v>
      </c>
    </row>
    <row r="4" spans="1:10" ht="17.25" customHeight="1" x14ac:dyDescent="0.25">
      <c r="A4" s="62" t="s">
        <v>8</v>
      </c>
      <c r="B4" s="62"/>
      <c r="C4" s="62"/>
      <c r="D4" s="62"/>
      <c r="E4" s="62"/>
      <c r="F4" s="55"/>
      <c r="G4" s="4">
        <f>SUM(G3)</f>
        <v>680578.94</v>
      </c>
      <c r="H4" s="4">
        <f>SUM(H3)</f>
        <v>646549.99</v>
      </c>
      <c r="I4" s="4">
        <f>SUM(I3)</f>
        <v>340289.47</v>
      </c>
      <c r="J4" s="37"/>
    </row>
    <row r="5" spans="1:10" ht="15.75" customHeight="1" x14ac:dyDescent="0.25">
      <c r="A5" s="14"/>
      <c r="B5" s="14"/>
      <c r="C5" s="14"/>
      <c r="D5" s="14"/>
      <c r="E5" s="14"/>
      <c r="F5" s="14"/>
      <c r="G5" s="15"/>
      <c r="H5" s="15"/>
      <c r="I5" s="15"/>
      <c r="J5" s="16"/>
    </row>
  </sheetData>
  <mergeCells count="2">
    <mergeCell ref="A1:J1"/>
    <mergeCell ref="A4:E4"/>
  </mergeCells>
  <pageMargins left="0.7" right="0.7" top="0.75" bottom="0.75" header="0.3" footer="0.3"/>
  <pageSetup paperSize="9" scale="3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"/>
  <sheetViews>
    <sheetView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3" sqref="F3"/>
    </sheetView>
  </sheetViews>
  <sheetFormatPr defaultColWidth="9.140625" defaultRowHeight="15.75" x14ac:dyDescent="0.25"/>
  <cols>
    <col min="1" max="1" width="15.5703125" style="1" customWidth="1"/>
    <col min="2" max="2" width="12.5703125" style="1" customWidth="1"/>
    <col min="3" max="3" width="20.42578125" style="1" customWidth="1"/>
    <col min="4" max="4" width="40.7109375" style="1" customWidth="1"/>
    <col min="5" max="6" width="21.5703125" style="1" customWidth="1"/>
    <col min="7" max="7" width="15.85546875" style="7" customWidth="1"/>
    <col min="8" max="8" width="14.7109375" style="7" customWidth="1"/>
    <col min="9" max="9" width="15.42578125" style="7" customWidth="1"/>
    <col min="10" max="10" width="21.140625" style="7" customWidth="1"/>
    <col min="11" max="11" width="33.28515625" style="1" customWidth="1"/>
    <col min="12" max="16384" width="9.140625" style="1"/>
  </cols>
  <sheetData>
    <row r="1" spans="1:11" ht="57.6" customHeight="1" x14ac:dyDescent="0.25">
      <c r="A1" s="61" t="s">
        <v>60</v>
      </c>
      <c r="B1" s="61"/>
      <c r="C1" s="61"/>
      <c r="D1" s="61"/>
      <c r="E1" s="61"/>
      <c r="F1" s="61"/>
      <c r="G1" s="61"/>
      <c r="H1" s="61"/>
      <c r="I1" s="61"/>
      <c r="J1" s="61"/>
    </row>
    <row r="2" spans="1:11" ht="31.5" x14ac:dyDescent="0.25">
      <c r="A2" s="51" t="s">
        <v>65</v>
      </c>
      <c r="B2" s="51" t="s">
        <v>0</v>
      </c>
      <c r="C2" s="51" t="s">
        <v>1</v>
      </c>
      <c r="D2" s="51" t="s">
        <v>2</v>
      </c>
      <c r="E2" s="51" t="s">
        <v>3</v>
      </c>
      <c r="F2" s="51" t="s">
        <v>68</v>
      </c>
      <c r="G2" s="51" t="s">
        <v>4</v>
      </c>
      <c r="H2" s="51" t="s">
        <v>5</v>
      </c>
      <c r="I2" s="51" t="s">
        <v>6</v>
      </c>
      <c r="J2" s="51" t="s">
        <v>7</v>
      </c>
      <c r="K2" s="3"/>
    </row>
    <row r="3" spans="1:11" ht="38.25" customHeight="1" x14ac:dyDescent="0.25">
      <c r="A3" s="2" t="s">
        <v>16</v>
      </c>
      <c r="B3" s="37">
        <v>5</v>
      </c>
      <c r="C3" s="12" t="s">
        <v>38</v>
      </c>
      <c r="D3" s="42" t="s">
        <v>52</v>
      </c>
      <c r="E3" s="42" t="s">
        <v>30</v>
      </c>
      <c r="F3" s="55" t="s">
        <v>70</v>
      </c>
      <c r="G3" s="9">
        <v>250319.26</v>
      </c>
      <c r="H3" s="4">
        <v>250305.66</v>
      </c>
      <c r="I3" s="4">
        <v>237790.38</v>
      </c>
      <c r="J3" s="4">
        <f>ROUND(H3*0.85,2)</f>
        <v>212759.81</v>
      </c>
      <c r="K3" s="3"/>
    </row>
    <row r="4" spans="1:11" ht="17.25" customHeight="1" x14ac:dyDescent="0.25">
      <c r="A4" s="62" t="s">
        <v>8</v>
      </c>
      <c r="B4" s="62"/>
      <c r="C4" s="62"/>
      <c r="D4" s="62"/>
      <c r="E4" s="62"/>
      <c r="F4" s="42"/>
      <c r="G4" s="4">
        <f>SUM(G3)</f>
        <v>250319.26</v>
      </c>
      <c r="H4" s="4">
        <f>SUM(H3)</f>
        <v>250305.66</v>
      </c>
      <c r="I4" s="4">
        <f>SUM(I3)</f>
        <v>237790.38</v>
      </c>
      <c r="J4" s="4">
        <f>SUM(J3)</f>
        <v>212759.81</v>
      </c>
    </row>
    <row r="5" spans="1:11" ht="15.75" customHeight="1" x14ac:dyDescent="0.25">
      <c r="A5" s="14"/>
      <c r="B5" s="14"/>
      <c r="C5" s="14"/>
      <c r="D5" s="14"/>
      <c r="E5" s="14"/>
      <c r="F5" s="14"/>
      <c r="G5" s="15"/>
      <c r="H5" s="15"/>
      <c r="I5" s="15"/>
      <c r="J5" s="14"/>
    </row>
  </sheetData>
  <mergeCells count="2">
    <mergeCell ref="A1:J1"/>
    <mergeCell ref="A4:E4"/>
  </mergeCells>
  <conditionalFormatting sqref="J5">
    <cfRule type="cellIs" dxfId="3" priority="1" operator="greaterThan">
      <formula>0</formula>
    </cfRule>
  </conditionalFormatting>
  <pageMargins left="0.25" right="0.25" top="0.75" bottom="0.75" header="0.3" footer="0.3"/>
  <pageSetup paperSize="9" scale="4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"/>
  <sheetViews>
    <sheetView zoomScale="70" zoomScaleNormal="70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F3" sqref="F3"/>
    </sheetView>
  </sheetViews>
  <sheetFormatPr defaultColWidth="9.140625" defaultRowHeight="15.75" x14ac:dyDescent="0.25"/>
  <cols>
    <col min="1" max="1" width="15.5703125" style="1" customWidth="1"/>
    <col min="2" max="2" width="12.5703125" style="1" customWidth="1"/>
    <col min="3" max="3" width="20.42578125" style="1" customWidth="1"/>
    <col min="4" max="4" width="40.7109375" style="1" customWidth="1"/>
    <col min="5" max="6" width="21.5703125" style="1" customWidth="1"/>
    <col min="7" max="7" width="15.85546875" style="7" customWidth="1"/>
    <col min="8" max="8" width="14.7109375" style="7" customWidth="1"/>
    <col min="9" max="9" width="15.42578125" style="7" customWidth="1"/>
    <col min="10" max="10" width="25.7109375" style="1" customWidth="1"/>
    <col min="11" max="16384" width="9.140625" style="1"/>
  </cols>
  <sheetData>
    <row r="1" spans="1:10" ht="57.6" customHeight="1" x14ac:dyDescent="0.25">
      <c r="A1" s="61" t="s">
        <v>60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31.5" x14ac:dyDescent="0.25">
      <c r="A2" s="50" t="s">
        <v>34</v>
      </c>
      <c r="B2" s="50" t="s">
        <v>0</v>
      </c>
      <c r="C2" s="50" t="s">
        <v>1</v>
      </c>
      <c r="D2" s="50" t="s">
        <v>2</v>
      </c>
      <c r="E2" s="50" t="s">
        <v>3</v>
      </c>
      <c r="F2" s="50" t="s">
        <v>68</v>
      </c>
      <c r="G2" s="50" t="s">
        <v>4</v>
      </c>
      <c r="H2" s="50" t="s">
        <v>9</v>
      </c>
      <c r="I2" s="50" t="s">
        <v>10</v>
      </c>
      <c r="J2" s="50" t="s">
        <v>12</v>
      </c>
    </row>
    <row r="3" spans="1:10" ht="68.25" customHeight="1" x14ac:dyDescent="0.25">
      <c r="A3" s="2" t="s">
        <v>17</v>
      </c>
      <c r="B3" s="6">
        <v>5</v>
      </c>
      <c r="C3" s="12" t="s">
        <v>40</v>
      </c>
      <c r="D3" s="42" t="s">
        <v>54</v>
      </c>
      <c r="E3" s="42" t="s">
        <v>28</v>
      </c>
      <c r="F3" s="55" t="s">
        <v>72</v>
      </c>
      <c r="G3" s="9">
        <v>442977.86</v>
      </c>
      <c r="H3" s="13">
        <f>ROUND(G3*0.95,2)</f>
        <v>420828.97</v>
      </c>
      <c r="I3" s="13">
        <f>ROUND(G3*0.85,2)</f>
        <v>376531.18</v>
      </c>
      <c r="J3" s="36" t="s">
        <v>61</v>
      </c>
    </row>
    <row r="4" spans="1:10" ht="17.25" customHeight="1" x14ac:dyDescent="0.25">
      <c r="A4" s="62" t="s">
        <v>8</v>
      </c>
      <c r="B4" s="62"/>
      <c r="C4" s="62"/>
      <c r="D4" s="62"/>
      <c r="E4" s="62"/>
      <c r="F4" s="55"/>
      <c r="G4" s="4">
        <f>SUM(G3)</f>
        <v>442977.86</v>
      </c>
      <c r="H4" s="4">
        <f>SUM(H3)</f>
        <v>420828.97</v>
      </c>
      <c r="I4" s="4">
        <f>SUM(I3)</f>
        <v>376531.18</v>
      </c>
      <c r="J4" s="37"/>
    </row>
  </sheetData>
  <mergeCells count="2">
    <mergeCell ref="A1:J1"/>
    <mergeCell ref="A4:E4"/>
  </mergeCells>
  <pageMargins left="0.25" right="0.25" top="0.75" bottom="0.75" header="0.3" footer="0.3"/>
  <pageSetup paperSize="9" scale="4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13" sqref="F13:F14"/>
    </sheetView>
  </sheetViews>
  <sheetFormatPr defaultColWidth="9.140625" defaultRowHeight="15.75" x14ac:dyDescent="0.25"/>
  <cols>
    <col min="1" max="1" width="15.5703125" style="1" customWidth="1"/>
    <col min="2" max="2" width="12.5703125" style="1" customWidth="1"/>
    <col min="3" max="3" width="20.140625" style="1" customWidth="1"/>
    <col min="4" max="4" width="40.7109375" style="1" customWidth="1"/>
    <col min="5" max="6" width="21.5703125" style="1" customWidth="1"/>
    <col min="7" max="7" width="15.85546875" style="7" customWidth="1"/>
    <col min="8" max="8" width="14.7109375" style="7" customWidth="1"/>
    <col min="9" max="9" width="15.42578125" style="7" customWidth="1"/>
    <col min="10" max="10" width="21.140625" style="7" customWidth="1"/>
    <col min="11" max="11" width="33.28515625" style="1" customWidth="1"/>
    <col min="12" max="16384" width="9.140625" style="1"/>
  </cols>
  <sheetData>
    <row r="1" spans="1:11" ht="57.6" customHeight="1" x14ac:dyDescent="0.25">
      <c r="A1" s="61" t="s">
        <v>60</v>
      </c>
      <c r="B1" s="61"/>
      <c r="C1" s="61"/>
      <c r="D1" s="61"/>
      <c r="E1" s="61"/>
      <c r="F1" s="61"/>
      <c r="G1" s="61"/>
      <c r="H1" s="61"/>
      <c r="I1" s="61"/>
      <c r="J1" s="61"/>
    </row>
    <row r="2" spans="1:11" ht="31.5" x14ac:dyDescent="0.25">
      <c r="A2" s="51" t="s">
        <v>65</v>
      </c>
      <c r="B2" s="51" t="s">
        <v>0</v>
      </c>
      <c r="C2" s="51" t="s">
        <v>1</v>
      </c>
      <c r="D2" s="51" t="s">
        <v>2</v>
      </c>
      <c r="E2" s="51" t="s">
        <v>3</v>
      </c>
      <c r="F2" s="51" t="s">
        <v>68</v>
      </c>
      <c r="G2" s="51" t="s">
        <v>4</v>
      </c>
      <c r="H2" s="51" t="s">
        <v>5</v>
      </c>
      <c r="I2" s="51" t="s">
        <v>6</v>
      </c>
      <c r="J2" s="51" t="s">
        <v>7</v>
      </c>
      <c r="K2" s="3"/>
    </row>
    <row r="3" spans="1:11" ht="41.25" customHeight="1" x14ac:dyDescent="0.25">
      <c r="A3" s="2" t="s">
        <v>18</v>
      </c>
      <c r="B3" s="37">
        <v>5</v>
      </c>
      <c r="C3" s="12" t="s">
        <v>43</v>
      </c>
      <c r="D3" s="42" t="s">
        <v>56</v>
      </c>
      <c r="E3" s="42" t="s">
        <v>49</v>
      </c>
      <c r="F3" s="55" t="s">
        <v>75</v>
      </c>
      <c r="G3" s="9">
        <v>140599.84</v>
      </c>
      <c r="H3" s="4">
        <v>140599.84</v>
      </c>
      <c r="I3" s="4">
        <v>133569.85</v>
      </c>
      <c r="J3" s="4">
        <f>ROUND(H3*0.85,2)</f>
        <v>119509.86</v>
      </c>
      <c r="K3" s="3"/>
    </row>
    <row r="4" spans="1:11" ht="20.25" customHeight="1" x14ac:dyDescent="0.25">
      <c r="A4" s="62" t="s">
        <v>8</v>
      </c>
      <c r="B4" s="62"/>
      <c r="C4" s="62"/>
      <c r="D4" s="62"/>
      <c r="E4" s="62"/>
      <c r="F4" s="55"/>
      <c r="G4" s="4">
        <f>SUM(G3:G3)</f>
        <v>140599.84</v>
      </c>
      <c r="H4" s="4">
        <f>SUM(H3:H3)</f>
        <v>140599.84</v>
      </c>
      <c r="I4" s="4">
        <f>SUM(I3:I3)</f>
        <v>133569.85</v>
      </c>
      <c r="J4" s="4">
        <f>SUM(J3:J3)</f>
        <v>119509.86</v>
      </c>
    </row>
    <row r="5" spans="1:11" ht="15.75" customHeight="1" x14ac:dyDescent="0.25">
      <c r="A5" s="14"/>
      <c r="B5" s="14"/>
      <c r="C5" s="14"/>
      <c r="D5" s="14"/>
      <c r="E5" s="14"/>
      <c r="F5" s="14"/>
      <c r="G5" s="15"/>
      <c r="H5" s="15"/>
      <c r="I5" s="15"/>
      <c r="J5" s="14"/>
    </row>
    <row r="6" spans="1:11" ht="15.75" customHeight="1" x14ac:dyDescent="0.25">
      <c r="A6" s="14"/>
      <c r="B6" s="14"/>
      <c r="C6" s="14"/>
      <c r="D6" s="14"/>
      <c r="E6" s="14"/>
      <c r="F6" s="14"/>
      <c r="G6" s="15"/>
      <c r="H6" s="15"/>
      <c r="I6" s="15"/>
      <c r="J6" s="14"/>
    </row>
  </sheetData>
  <mergeCells count="2">
    <mergeCell ref="A1:J1"/>
    <mergeCell ref="A4:E4"/>
  </mergeCells>
  <conditionalFormatting sqref="J5:J6">
    <cfRule type="cellIs" dxfId="2" priority="3" operator="greaterThan">
      <formula>0</formula>
    </cfRule>
  </conditionalFormatting>
  <pageMargins left="0.25" right="0.25" top="0.75" bottom="0.75" header="0.3" footer="0.3"/>
  <pageSetup paperSize="9" scale="4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3" sqref="F3"/>
    </sheetView>
  </sheetViews>
  <sheetFormatPr defaultColWidth="9.140625" defaultRowHeight="15.75" x14ac:dyDescent="0.25"/>
  <cols>
    <col min="1" max="1" width="15.5703125" style="1" customWidth="1"/>
    <col min="2" max="2" width="8.7109375" style="1" customWidth="1"/>
    <col min="3" max="3" width="19.140625" style="1" customWidth="1"/>
    <col min="4" max="4" width="40.7109375" style="1" customWidth="1"/>
    <col min="5" max="6" width="21.5703125" style="1" customWidth="1"/>
    <col min="7" max="7" width="15.85546875" style="7" customWidth="1"/>
    <col min="8" max="8" width="16.140625" style="7" customWidth="1"/>
    <col min="9" max="9" width="15.42578125" style="7" customWidth="1"/>
    <col min="10" max="10" width="19.85546875" style="7" customWidth="1"/>
    <col min="11" max="11" width="30.5703125" style="1" customWidth="1"/>
    <col min="12" max="16384" width="9.140625" style="1"/>
  </cols>
  <sheetData>
    <row r="1" spans="1:11" ht="57.6" customHeight="1" x14ac:dyDescent="0.25">
      <c r="A1" s="61" t="s">
        <v>60</v>
      </c>
      <c r="B1" s="61"/>
      <c r="C1" s="61"/>
      <c r="D1" s="61"/>
      <c r="E1" s="61"/>
      <c r="F1" s="61"/>
      <c r="G1" s="61"/>
      <c r="H1" s="61"/>
      <c r="I1" s="61"/>
      <c r="J1" s="61"/>
    </row>
    <row r="2" spans="1:11" ht="31.5" x14ac:dyDescent="0.25">
      <c r="A2" s="51" t="s">
        <v>65</v>
      </c>
      <c r="B2" s="51" t="s">
        <v>0</v>
      </c>
      <c r="C2" s="51" t="s">
        <v>1</v>
      </c>
      <c r="D2" s="51" t="s">
        <v>2</v>
      </c>
      <c r="E2" s="51" t="s">
        <v>3</v>
      </c>
      <c r="F2" s="51" t="s">
        <v>68</v>
      </c>
      <c r="G2" s="51" t="s">
        <v>4</v>
      </c>
      <c r="H2" s="51" t="s">
        <v>5</v>
      </c>
      <c r="I2" s="51" t="s">
        <v>6</v>
      </c>
      <c r="J2" s="51" t="s">
        <v>7</v>
      </c>
      <c r="K2" s="3"/>
    </row>
    <row r="3" spans="1:11" ht="39" customHeight="1" x14ac:dyDescent="0.25">
      <c r="A3" s="2" t="s">
        <v>63</v>
      </c>
      <c r="B3" s="37">
        <v>5</v>
      </c>
      <c r="C3" s="46" t="s">
        <v>37</v>
      </c>
      <c r="D3" s="42" t="s">
        <v>51</v>
      </c>
      <c r="E3" s="42" t="s">
        <v>46</v>
      </c>
      <c r="F3" s="55" t="s">
        <v>69</v>
      </c>
      <c r="G3" s="9">
        <v>1485397.57</v>
      </c>
      <c r="H3" s="4">
        <v>1480601.17</v>
      </c>
      <c r="I3" s="4">
        <v>1406571.11</v>
      </c>
      <c r="J3" s="4">
        <f>ROUND(H3*0.85,2)</f>
        <v>1258510.99</v>
      </c>
      <c r="K3" s="3"/>
    </row>
    <row r="4" spans="1:11" x14ac:dyDescent="0.25">
      <c r="A4" s="63" t="s">
        <v>36</v>
      </c>
      <c r="B4" s="64"/>
      <c r="C4" s="64"/>
      <c r="D4" s="64"/>
      <c r="E4" s="64"/>
      <c r="F4" s="56"/>
      <c r="G4" s="4">
        <f>SUM(G3:G3)</f>
        <v>1485397.57</v>
      </c>
      <c r="H4" s="4">
        <f>SUM(H3:H3)</f>
        <v>1480601.17</v>
      </c>
      <c r="I4" s="4">
        <f>SUM(I3:I3)</f>
        <v>1406571.11</v>
      </c>
      <c r="J4" s="4">
        <f>SUM(J3:J3)</f>
        <v>1258510.99</v>
      </c>
      <c r="K4" s="3"/>
    </row>
    <row r="5" spans="1:11" ht="15.75" customHeight="1" x14ac:dyDescent="0.25">
      <c r="A5" s="14"/>
      <c r="B5" s="14"/>
      <c r="C5" s="14"/>
      <c r="D5" s="14"/>
      <c r="E5" s="14"/>
      <c r="F5" s="14"/>
      <c r="G5" s="15"/>
      <c r="H5" s="15"/>
      <c r="I5" s="15"/>
      <c r="J5" s="14"/>
    </row>
    <row r="6" spans="1:11" ht="15.75" customHeight="1" x14ac:dyDescent="0.25">
      <c r="A6" s="14"/>
      <c r="B6" s="14"/>
      <c r="C6" s="14"/>
      <c r="D6" s="14"/>
      <c r="E6" s="14"/>
      <c r="F6" s="14"/>
      <c r="G6" s="15"/>
      <c r="H6" s="15"/>
      <c r="I6" s="15"/>
      <c r="J6" s="14"/>
    </row>
  </sheetData>
  <mergeCells count="2">
    <mergeCell ref="A1:J1"/>
    <mergeCell ref="A4:E4"/>
  </mergeCells>
  <conditionalFormatting sqref="J5:J6">
    <cfRule type="cellIs" dxfId="1" priority="7" operator="greaterThan">
      <formula>0</formula>
    </cfRule>
  </conditionalFormatting>
  <pageMargins left="0.25" right="0.25" top="0.75" bottom="0.75" header="0.3" footer="0.3"/>
  <pageSetup paperSize="9" scale="4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"/>
  <sheetViews>
    <sheetView zoomScale="70" zoomScaleNormal="70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E19" sqref="E19"/>
    </sheetView>
  </sheetViews>
  <sheetFormatPr defaultColWidth="9.140625" defaultRowHeight="15.75" x14ac:dyDescent="0.25"/>
  <cols>
    <col min="1" max="1" width="15.5703125" style="1" customWidth="1"/>
    <col min="2" max="2" width="12.5703125" style="1" customWidth="1"/>
    <col min="3" max="3" width="20.140625" style="1" customWidth="1"/>
    <col min="4" max="4" width="42.28515625" style="1" customWidth="1"/>
    <col min="5" max="6" width="21.5703125" style="1" customWidth="1"/>
    <col min="7" max="7" width="15.85546875" style="7" customWidth="1"/>
    <col min="8" max="8" width="14.7109375" style="7" customWidth="1"/>
    <col min="9" max="9" width="15.42578125" style="7" customWidth="1"/>
    <col min="10" max="10" width="32.42578125" style="1" customWidth="1"/>
    <col min="11" max="16384" width="9.140625" style="1"/>
  </cols>
  <sheetData>
    <row r="1" spans="1:10" ht="57.6" customHeight="1" x14ac:dyDescent="0.25">
      <c r="A1" s="61" t="s">
        <v>60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31.5" x14ac:dyDescent="0.25">
      <c r="A2" s="50" t="s">
        <v>34</v>
      </c>
      <c r="B2" s="50" t="s">
        <v>0</v>
      </c>
      <c r="C2" s="50" t="s">
        <v>1</v>
      </c>
      <c r="D2" s="50" t="s">
        <v>2</v>
      </c>
      <c r="E2" s="50" t="s">
        <v>3</v>
      </c>
      <c r="F2" s="50" t="s">
        <v>68</v>
      </c>
      <c r="G2" s="50" t="s">
        <v>4</v>
      </c>
      <c r="H2" s="50" t="s">
        <v>9</v>
      </c>
      <c r="I2" s="50" t="s">
        <v>10</v>
      </c>
      <c r="J2" s="50" t="s">
        <v>12</v>
      </c>
    </row>
    <row r="3" spans="1:10" ht="41.25" customHeight="1" x14ac:dyDescent="0.25">
      <c r="A3" s="65" t="s">
        <v>64</v>
      </c>
      <c r="B3" s="37">
        <v>5</v>
      </c>
      <c r="C3" s="12" t="s">
        <v>41</v>
      </c>
      <c r="D3" s="42" t="s">
        <v>55</v>
      </c>
      <c r="E3" s="42" t="s">
        <v>48</v>
      </c>
      <c r="F3" s="55" t="s">
        <v>73</v>
      </c>
      <c r="G3" s="9">
        <v>220938.62</v>
      </c>
      <c r="H3" s="4">
        <f>ROUND(G3*0.95,2)</f>
        <v>209891.69</v>
      </c>
      <c r="I3" s="4">
        <f>ROUND(G3*0.85,2)</f>
        <v>187797.83</v>
      </c>
      <c r="J3" s="5" t="s">
        <v>35</v>
      </c>
    </row>
    <row r="4" spans="1:10" ht="41.25" customHeight="1" x14ac:dyDescent="0.25">
      <c r="A4" s="66"/>
      <c r="B4" s="37">
        <v>5</v>
      </c>
      <c r="C4" s="12" t="s">
        <v>44</v>
      </c>
      <c r="D4" s="42" t="s">
        <v>57</v>
      </c>
      <c r="E4" s="42" t="s">
        <v>50</v>
      </c>
      <c r="F4" s="55" t="s">
        <v>76</v>
      </c>
      <c r="G4" s="9">
        <v>629995.19999999995</v>
      </c>
      <c r="H4" s="4">
        <f>ROUND(G4*0.95,2)</f>
        <v>598495.43999999994</v>
      </c>
      <c r="I4" s="4">
        <f>ROUND(G4*0.85,2)</f>
        <v>535495.92000000004</v>
      </c>
      <c r="J4" s="5" t="s">
        <v>35</v>
      </c>
    </row>
    <row r="5" spans="1:10" x14ac:dyDescent="0.25">
      <c r="A5" s="62" t="s">
        <v>8</v>
      </c>
      <c r="B5" s="62"/>
      <c r="C5" s="62"/>
      <c r="D5" s="62"/>
      <c r="E5" s="62"/>
      <c r="F5" s="55"/>
      <c r="G5" s="4">
        <f>SUM(G4:G4)</f>
        <v>629995.19999999995</v>
      </c>
      <c r="H5" s="4">
        <f>SUM(H4:H4)</f>
        <v>598495.43999999994</v>
      </c>
      <c r="I5" s="4">
        <f>SUM(I4:I4)</f>
        <v>535495.92000000004</v>
      </c>
      <c r="J5" s="17"/>
    </row>
    <row r="6" spans="1:10" x14ac:dyDescent="0.25">
      <c r="A6" s="10"/>
      <c r="B6" s="10"/>
      <c r="C6" s="10"/>
      <c r="D6" s="10"/>
      <c r="E6" s="10"/>
      <c r="F6" s="10"/>
      <c r="G6" s="11"/>
      <c r="H6" s="11"/>
      <c r="I6" s="11"/>
      <c r="J6" s="10"/>
    </row>
    <row r="7" spans="1:10" x14ac:dyDescent="0.25">
      <c r="A7" s="10"/>
      <c r="B7" s="10"/>
      <c r="C7" s="10"/>
      <c r="D7" s="10"/>
      <c r="E7" s="10"/>
      <c r="F7" s="10"/>
      <c r="G7" s="11"/>
      <c r="H7" s="11"/>
      <c r="I7" s="11"/>
      <c r="J7" s="10"/>
    </row>
  </sheetData>
  <mergeCells count="3">
    <mergeCell ref="A5:E5"/>
    <mergeCell ref="A1:J1"/>
    <mergeCell ref="A3:A4"/>
  </mergeCells>
  <pageMargins left="0.25" right="0.25" top="0.75" bottom="0.75" header="0.3" footer="0.3"/>
  <pageSetup paperSize="9" scale="4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21" sqref="E21"/>
    </sheetView>
  </sheetViews>
  <sheetFormatPr defaultColWidth="9.140625" defaultRowHeight="15.75" x14ac:dyDescent="0.25"/>
  <cols>
    <col min="1" max="1" width="15.5703125" style="1" customWidth="1"/>
    <col min="2" max="2" width="12.5703125" style="1" customWidth="1"/>
    <col min="3" max="3" width="21.28515625" style="1" customWidth="1"/>
    <col min="4" max="4" width="40.7109375" style="1" customWidth="1"/>
    <col min="5" max="6" width="21.5703125" style="1" customWidth="1"/>
    <col min="7" max="7" width="15.85546875" style="7" customWidth="1"/>
    <col min="8" max="8" width="14.7109375" style="7" customWidth="1"/>
    <col min="9" max="9" width="15.42578125" style="7" customWidth="1"/>
    <col min="10" max="10" width="21.140625" style="7" customWidth="1"/>
    <col min="11" max="16384" width="9.140625" style="1"/>
  </cols>
  <sheetData>
    <row r="1" spans="1:10" ht="57.6" customHeight="1" x14ac:dyDescent="0.25">
      <c r="A1" s="61" t="s">
        <v>60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31.5" x14ac:dyDescent="0.25">
      <c r="A2" s="51" t="s">
        <v>65</v>
      </c>
      <c r="B2" s="51" t="s">
        <v>0</v>
      </c>
      <c r="C2" s="51" t="s">
        <v>1</v>
      </c>
      <c r="D2" s="51" t="s">
        <v>2</v>
      </c>
      <c r="E2" s="51" t="s">
        <v>3</v>
      </c>
      <c r="F2" s="51" t="s">
        <v>68</v>
      </c>
      <c r="G2" s="51" t="s">
        <v>4</v>
      </c>
      <c r="H2" s="51" t="s">
        <v>5</v>
      </c>
      <c r="I2" s="51" t="s">
        <v>6</v>
      </c>
      <c r="J2" s="51" t="s">
        <v>7</v>
      </c>
    </row>
    <row r="3" spans="1:10" ht="33" customHeight="1" x14ac:dyDescent="0.25">
      <c r="A3" s="2" t="s">
        <v>14</v>
      </c>
      <c r="B3" s="37">
        <v>5</v>
      </c>
      <c r="C3" s="12" t="s">
        <v>39</v>
      </c>
      <c r="D3" s="42" t="s">
        <v>53</v>
      </c>
      <c r="E3" s="42" t="s">
        <v>47</v>
      </c>
      <c r="F3" s="55" t="s">
        <v>71</v>
      </c>
      <c r="G3" s="9">
        <v>422603.78</v>
      </c>
      <c r="H3" s="4">
        <v>419603.78</v>
      </c>
      <c r="I3" s="4">
        <v>398623.59</v>
      </c>
      <c r="J3" s="4">
        <f>H3*0.85</f>
        <v>356663.21299999999</v>
      </c>
    </row>
    <row r="4" spans="1:10" x14ac:dyDescent="0.25">
      <c r="A4" s="62" t="s">
        <v>8</v>
      </c>
      <c r="B4" s="62"/>
      <c r="C4" s="62"/>
      <c r="D4" s="62"/>
      <c r="E4" s="62"/>
      <c r="F4" s="55"/>
      <c r="G4" s="4">
        <f>SUM(G3:G3)</f>
        <v>422603.78</v>
      </c>
      <c r="H4" s="4">
        <f>SUM(H3:H3)</f>
        <v>419603.78</v>
      </c>
      <c r="I4" s="4">
        <f>SUM(I3:I3)</f>
        <v>398623.59</v>
      </c>
      <c r="J4" s="4">
        <f>SUM(J3:J3)</f>
        <v>356663.21299999999</v>
      </c>
    </row>
    <row r="5" spans="1:10" ht="15.75" customHeight="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0" ht="15.75" customHeight="1" x14ac:dyDescent="0.25">
      <c r="A6" s="14"/>
      <c r="B6" s="14"/>
      <c r="C6" s="14"/>
      <c r="D6" s="14"/>
      <c r="E6" s="14"/>
      <c r="F6" s="14"/>
      <c r="G6" s="15"/>
      <c r="H6" s="15"/>
      <c r="I6" s="15"/>
      <c r="J6" s="14"/>
    </row>
    <row r="8" spans="1:10" x14ac:dyDescent="0.25">
      <c r="A8" s="52" t="s">
        <v>67</v>
      </c>
      <c r="B8" s="52" t="s">
        <v>0</v>
      </c>
      <c r="C8" s="52" t="s">
        <v>1</v>
      </c>
      <c r="D8" s="52" t="s">
        <v>2</v>
      </c>
      <c r="E8" s="52" t="s">
        <v>3</v>
      </c>
      <c r="F8" s="52" t="s">
        <v>68</v>
      </c>
      <c r="G8" s="52" t="s">
        <v>4</v>
      </c>
      <c r="H8" s="52" t="s">
        <v>9</v>
      </c>
      <c r="I8" s="52" t="s">
        <v>10</v>
      </c>
      <c r="J8" s="52" t="s">
        <v>12</v>
      </c>
    </row>
    <row r="9" spans="1:10" ht="31.5" x14ac:dyDescent="0.25">
      <c r="A9" s="2" t="s">
        <v>14</v>
      </c>
      <c r="B9" s="47">
        <v>5</v>
      </c>
      <c r="C9" s="12" t="s">
        <v>45</v>
      </c>
      <c r="D9" s="42" t="s">
        <v>31</v>
      </c>
      <c r="E9" s="42" t="s">
        <v>29</v>
      </c>
      <c r="F9" s="55">
        <v>50471775</v>
      </c>
      <c r="G9" s="9">
        <v>1560642.57</v>
      </c>
      <c r="H9" s="4">
        <v>1482610.44</v>
      </c>
      <c r="I9" s="4">
        <f>G9*0.85</f>
        <v>1326546.1845</v>
      </c>
      <c r="J9" s="48" t="s">
        <v>66</v>
      </c>
    </row>
    <row r="10" spans="1:10" x14ac:dyDescent="0.25">
      <c r="A10" s="62" t="s">
        <v>8</v>
      </c>
      <c r="B10" s="62"/>
      <c r="C10" s="62"/>
      <c r="D10" s="62"/>
      <c r="E10" s="62"/>
      <c r="F10" s="55"/>
      <c r="G10" s="4">
        <f>SUM(G9)</f>
        <v>1560642.57</v>
      </c>
      <c r="H10" s="4">
        <f>SUM(H9)</f>
        <v>1482610.44</v>
      </c>
      <c r="I10" s="4">
        <f>SUM(I9)</f>
        <v>1326546.1845</v>
      </c>
      <c r="J10" s="48"/>
    </row>
    <row r="11" spans="1:10" x14ac:dyDescent="0.25">
      <c r="A11" s="10"/>
      <c r="B11" s="10"/>
      <c r="C11" s="10"/>
      <c r="D11" s="10"/>
      <c r="E11" s="10"/>
      <c r="F11" s="10"/>
      <c r="G11" s="11"/>
      <c r="H11" s="11"/>
      <c r="I11" s="11"/>
      <c r="J11" s="11"/>
    </row>
    <row r="12" spans="1:10" x14ac:dyDescent="0.25">
      <c r="A12" s="10"/>
      <c r="B12" s="10"/>
      <c r="C12" s="10"/>
      <c r="D12" s="10"/>
      <c r="E12" s="10"/>
      <c r="F12" s="10"/>
      <c r="G12" s="11"/>
      <c r="H12" s="11"/>
      <c r="I12" s="11"/>
      <c r="J12" s="11"/>
    </row>
  </sheetData>
  <mergeCells count="3">
    <mergeCell ref="A10:E10"/>
    <mergeCell ref="A1:J1"/>
    <mergeCell ref="A4:E4"/>
  </mergeCells>
  <conditionalFormatting sqref="J5:J6">
    <cfRule type="cellIs" dxfId="0" priority="4" operator="greaterThan">
      <formula>0</formula>
    </cfRule>
  </conditionalFormatting>
  <pageMargins left="0.25" right="0.25" top="0.75" bottom="0.75" header="0.3" footer="0.3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8</vt:i4>
      </vt:variant>
    </vt:vector>
  </HeadingPairs>
  <TitlesOfParts>
    <vt:vector size="8" baseType="lpstr">
      <vt:lpstr>Celkovo</vt:lpstr>
      <vt:lpstr>UMR BA</vt:lpstr>
      <vt:lpstr>UMR TT</vt:lpstr>
      <vt:lpstr>UMR TN</vt:lpstr>
      <vt:lpstr>UMR ZA</vt:lpstr>
      <vt:lpstr>RIÚS TT</vt:lpstr>
      <vt:lpstr>RIÚS ZA</vt:lpstr>
      <vt:lpstr>RIUS BB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Janeček Zuzana</cp:lastModifiedBy>
  <cp:lastPrinted>2018-09-06T11:43:37Z</cp:lastPrinted>
  <dcterms:created xsi:type="dcterms:W3CDTF">2018-01-17T08:09:02Z</dcterms:created>
  <dcterms:modified xsi:type="dcterms:W3CDTF">2019-03-04T13:07:30Z</dcterms:modified>
</cp:coreProperties>
</file>