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2300" tabRatio="790" activeTab="7"/>
  </bookViews>
  <sheets>
    <sheet name="Celkovo" sheetId="2" r:id="rId1"/>
    <sheet name="RIUS NR" sheetId="32" r:id="rId2"/>
    <sheet name="RIUS ZA" sheetId="27" r:id="rId3"/>
    <sheet name="RIUS BB" sheetId="28" r:id="rId4"/>
    <sheet name="RIUS PO" sheetId="31" r:id="rId5"/>
    <sheet name="RIUS KE" sheetId="29" r:id="rId6"/>
    <sheet name="Mesto BA" sheetId="30" r:id="rId7"/>
    <sheet name="Mesto NR" sheetId="24" r:id="rId8"/>
  </sheets>
  <externalReferences>
    <externalReference r:id="rId9"/>
  </externalReferences>
  <definedNames>
    <definedName name="_xlnm._FilterDatabase" localSheetId="0" hidden="1">Celkovo!$A$3:$K$13</definedName>
    <definedName name="_xlnm._FilterDatabase" localSheetId="6" hidden="1">'Mesto BA'!$A$2:$J$2</definedName>
    <definedName name="_xlnm._FilterDatabase" localSheetId="7" hidden="1">'Mesto NR'!$A$2:$K$2</definedName>
    <definedName name="_xlnm._FilterDatabase" localSheetId="1" hidden="1">'RIUS NR'!$A$2:$K$2</definedName>
    <definedName name="_xlnm._FilterDatabase" localSheetId="2" hidden="1">'RIUS ZA'!$A$2:$K$2</definedName>
  </definedNames>
  <calcPr calcId="162913"/>
</workbook>
</file>

<file path=xl/calcChain.xml><?xml version="1.0" encoding="utf-8"?>
<calcChain xmlns="http://schemas.openxmlformats.org/spreadsheetml/2006/main">
  <c r="I9" i="30" l="1"/>
  <c r="I3" i="31" l="1"/>
  <c r="I4" i="31" s="1"/>
  <c r="H4" i="31"/>
  <c r="G4" i="31"/>
  <c r="I3" i="29" l="1"/>
  <c r="H3" i="29"/>
  <c r="J8" i="2" l="1"/>
  <c r="K8" i="2" s="1"/>
  <c r="J3" i="30" l="1"/>
  <c r="I3" i="30"/>
  <c r="I3" i="28" l="1"/>
  <c r="K4" i="2" l="1"/>
  <c r="J3" i="24" l="1"/>
  <c r="J3" i="32"/>
  <c r="K5" i="2" l="1"/>
  <c r="J3" i="27" l="1"/>
  <c r="I11" i="2" l="1"/>
  <c r="I10" i="2"/>
  <c r="I9" i="2"/>
  <c r="I8" i="2"/>
  <c r="I7" i="2"/>
  <c r="I6" i="2"/>
  <c r="I5" i="2"/>
  <c r="I4" i="2"/>
  <c r="H4" i="29" l="1"/>
  <c r="I4" i="29"/>
  <c r="G4" i="29"/>
  <c r="G4" i="27" l="1"/>
  <c r="H10" i="30" l="1"/>
  <c r="G10" i="30"/>
  <c r="I10" i="30" l="1"/>
  <c r="J4" i="30" l="1"/>
  <c r="J4" i="32" l="1"/>
  <c r="I4" i="32"/>
  <c r="H4" i="32"/>
  <c r="G4" i="32"/>
  <c r="I4" i="30"/>
  <c r="H4" i="30"/>
  <c r="G4" i="30"/>
  <c r="I4" i="28"/>
  <c r="H4" i="28"/>
  <c r="G4" i="28"/>
  <c r="J4" i="27"/>
  <c r="I4" i="27"/>
  <c r="H4" i="27"/>
  <c r="J4" i="24"/>
  <c r="I4" i="24"/>
  <c r="H4" i="24"/>
  <c r="G4" i="24"/>
</calcChain>
</file>

<file path=xl/sharedStrings.xml><?xml version="1.0" encoding="utf-8"?>
<sst xmlns="http://schemas.openxmlformats.org/spreadsheetml/2006/main" count="193" uniqueCount="75">
  <si>
    <t xml:space="preserve">Kolo </t>
  </si>
  <si>
    <t>ITMS</t>
  </si>
  <si>
    <t>Názov projektu</t>
  </si>
  <si>
    <t>Žiadateľ</t>
  </si>
  <si>
    <t>Žiadané COV</t>
  </si>
  <si>
    <t>Schválené COV</t>
  </si>
  <si>
    <t xml:space="preserve"> schválené NFP</t>
  </si>
  <si>
    <t>Schválené ERDF</t>
  </si>
  <si>
    <t xml:space="preserve">Spolu </t>
  </si>
  <si>
    <t>žiadané NFP</t>
  </si>
  <si>
    <t>žiadané ERDF</t>
  </si>
  <si>
    <t xml:space="preserve">Dôvod neschválenia </t>
  </si>
  <si>
    <t xml:space="preserve">neschválené </t>
  </si>
  <si>
    <t xml:space="preserve">schválené </t>
  </si>
  <si>
    <t>Stav</t>
  </si>
  <si>
    <t>Kód ITMS</t>
  </si>
  <si>
    <t>Územie</t>
  </si>
  <si>
    <t>Stav projektu (ŽoNFP)</t>
  </si>
  <si>
    <t xml:space="preserve">Žiadané </t>
  </si>
  <si>
    <t xml:space="preserve">Schválené </t>
  </si>
  <si>
    <t>COV</t>
  </si>
  <si>
    <t>ERDF</t>
  </si>
  <si>
    <t>AO</t>
  </si>
  <si>
    <t>UMR BA</t>
  </si>
  <si>
    <t>UMR NR</t>
  </si>
  <si>
    <t>zastavenie § 20 ods. 1, písm. a) (späťvzatie)</t>
  </si>
  <si>
    <t>RIÚS ZA</t>
  </si>
  <si>
    <t>RIÚS PO</t>
  </si>
  <si>
    <t>RIÚS NR</t>
  </si>
  <si>
    <t>RIÚS BB</t>
  </si>
  <si>
    <t>RIÚS KE</t>
  </si>
  <si>
    <t>schválené</t>
  </si>
  <si>
    <t>Výzva: IROP-PO2-SC221-2016-10 - Zvýšenie kapacít infraštruktúry materských škôl (3. kolo)</t>
  </si>
  <si>
    <t>Gréckokatolícka eparchia Košice</t>
  </si>
  <si>
    <t>Zvýšenie kapacít infraštruktúry materskej školy v obci Bzovík</t>
  </si>
  <si>
    <t>Obec Bzovík</t>
  </si>
  <si>
    <t>zastavenie § 20, ods. 1, písm. d)</t>
  </si>
  <si>
    <t>Rozšírenie priestorov a kapacity Cirkevnej materskej školy blahoslaveného biskupa Vasiľa Hopku v Michalovciach.</t>
  </si>
  <si>
    <t>späťvzatie</t>
  </si>
  <si>
    <t>zastavené konanie</t>
  </si>
  <si>
    <t>NFP302020N434</t>
  </si>
  <si>
    <t>Stavebné úpravy Materskej školy v Bátovciach</t>
  </si>
  <si>
    <t>Obec Bátovce</t>
  </si>
  <si>
    <t>NFP302020N738</t>
  </si>
  <si>
    <t>Súkromná materská škola Marie Montessori Dolný Kubín</t>
  </si>
  <si>
    <t>KOREMO - TS, s.r.o.</t>
  </si>
  <si>
    <t>NFP302020N771</t>
  </si>
  <si>
    <t>Rozšírenie kapacít MŠ Wonderland</t>
  </si>
  <si>
    <t>SONFOL spol.  s r.o.</t>
  </si>
  <si>
    <t>NFP302020N845</t>
  </si>
  <si>
    <t>Modernizácia a rozšírenie priestorov materskej školy</t>
  </si>
  <si>
    <t>Obec Čakajovce</t>
  </si>
  <si>
    <t>NFP302020N846</t>
  </si>
  <si>
    <t>Materiálne zabezpečenie, rekonštrukcia a rozšírenie kapacít Súkromnej materskej školy FORESTA Kids</t>
  </si>
  <si>
    <t>FORESTA Kids, s. r. o.</t>
  </si>
  <si>
    <t>NFP302020N851</t>
  </si>
  <si>
    <t>NFP302020N855</t>
  </si>
  <si>
    <t>NFP302020N857</t>
  </si>
  <si>
    <t>Súkromná Materská škola Šafranček</t>
  </si>
  <si>
    <t>Šafranček, s.r.o.</t>
  </si>
  <si>
    <t>VUC NR</t>
  </si>
  <si>
    <t>VUC ZA</t>
  </si>
  <si>
    <t>VUC KE</t>
  </si>
  <si>
    <t>VUC PO</t>
  </si>
  <si>
    <t>AO ukončené</t>
  </si>
  <si>
    <t>zastavenie § 20 ods. 1 písm. d)</t>
  </si>
  <si>
    <t>Výzva: IROP-PO2-SC221-2016-10 - Zvýšenie kapacít infraštruktúry materských škôl (4. kolo)</t>
  </si>
  <si>
    <t>zastavené</t>
  </si>
  <si>
    <t>VUC BB</t>
  </si>
  <si>
    <t>zastavenie § 20 ods. 1 písm. a)</t>
  </si>
  <si>
    <t>neschválenie § 19 ods.9 písm. a)</t>
  </si>
  <si>
    <t>00306771</t>
  </si>
  <si>
    <t>00307807</t>
  </si>
  <si>
    <t>00319767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</si>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</sst>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ill="1"/>
    <xf numFmtId="4" fontId="0" fillId="0" borderId="0" xfId="0" applyNumberFormat="1"/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2" applyBorder="1"/>
    <xf numFmtId="0" fontId="9" fillId="0" borderId="2" xfId="2" applyBorder="1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0" fontId="0" fillId="4" borderId="2" xfId="0" applyFont="1" applyFill="1" applyBorder="1" applyAlignment="1">
      <alignment wrapText="1"/>
    </xf>
    <xf numFmtId="164" fontId="0" fillId="0" borderId="2" xfId="0" applyNumberFormat="1" applyFont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2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3">
    <cellStyle name="Normálna" xfId="0" builtinId="0"/>
    <cellStyle name="Normálna 2" xfId="1"/>
    <cellStyle name="Normálne 2" xfId="2"/>
  </cellStyles>
  <dxfs count="0"/>
  <tableStyles count="0" defaultTableStyle="TableStyleMedium2" defaultPivotStyle="PivotStyleLight16"/>
  <colors>
    <mruColors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0" zoomScaleNormal="80" workbookViewId="0">
      <pane ySplit="3" topLeftCell="A4" activePane="bottomLeft" state="frozen"/>
      <selection pane="bottomLeft" activeCell="D27" sqref="D27"/>
    </sheetView>
  </sheetViews>
  <sheetFormatPr defaultRowHeight="15" x14ac:dyDescent="0.25"/>
  <cols>
    <col min="1" max="1" width="16" customWidth="1"/>
    <col min="2" max="2" width="49.5703125" style="5" customWidth="1"/>
    <col min="3" max="4" width="23.42578125" style="5" customWidth="1"/>
    <col min="5" max="5" width="17.7109375" bestFit="1" customWidth="1"/>
    <col min="6" max="6" width="23.42578125" customWidth="1"/>
    <col min="7" max="7" width="20.140625" style="22" customWidth="1"/>
    <col min="8" max="8" width="25.42578125" customWidth="1"/>
    <col min="9" max="9" width="15.7109375" customWidth="1"/>
    <col min="10" max="10" width="15.28515625" customWidth="1"/>
    <col min="11" max="11" width="18.7109375" customWidth="1"/>
    <col min="12" max="12" width="18.140625" customWidth="1"/>
    <col min="13" max="13" width="18.42578125" customWidth="1"/>
    <col min="14" max="14" width="17.85546875" customWidth="1"/>
    <col min="15" max="15" width="14.42578125" customWidth="1"/>
    <col min="16" max="17" width="16.85546875" customWidth="1"/>
    <col min="18" max="18" width="17.42578125" customWidth="1"/>
    <col min="19" max="19" width="15" customWidth="1"/>
    <col min="20" max="20" width="15.140625" customWidth="1"/>
  </cols>
  <sheetData>
    <row r="1" spans="1:12" ht="32.2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2" ht="15" customHeight="1" x14ac:dyDescent="0.25">
      <c r="A2" s="67" t="s">
        <v>15</v>
      </c>
      <c r="B2" s="67" t="s">
        <v>2</v>
      </c>
      <c r="C2" s="67" t="s">
        <v>3</v>
      </c>
      <c r="D2" s="60"/>
      <c r="E2" s="67" t="s">
        <v>16</v>
      </c>
      <c r="F2" s="52"/>
      <c r="G2" s="67" t="s">
        <v>17</v>
      </c>
      <c r="H2" s="69" t="s">
        <v>18</v>
      </c>
      <c r="I2" s="69"/>
      <c r="J2" s="69" t="s">
        <v>19</v>
      </c>
      <c r="K2" s="69"/>
    </row>
    <row r="3" spans="1:12" x14ac:dyDescent="0.25">
      <c r="A3" s="68"/>
      <c r="B3" s="68"/>
      <c r="C3" s="68"/>
      <c r="D3" s="61"/>
      <c r="E3" s="68"/>
      <c r="F3" s="24" t="s">
        <v>14</v>
      </c>
      <c r="G3" s="68"/>
      <c r="H3" s="24" t="s">
        <v>20</v>
      </c>
      <c r="I3" s="24" t="s">
        <v>21</v>
      </c>
      <c r="J3" s="23" t="s">
        <v>20</v>
      </c>
      <c r="K3" s="23" t="s">
        <v>21</v>
      </c>
    </row>
    <row r="4" spans="1:12" s="13" customFormat="1" x14ac:dyDescent="0.25">
      <c r="A4" s="33" t="s">
        <v>40</v>
      </c>
      <c r="B4" s="34" t="s">
        <v>41</v>
      </c>
      <c r="C4" s="34" t="s">
        <v>42</v>
      </c>
      <c r="D4" s="64" t="s">
        <v>71</v>
      </c>
      <c r="E4" s="28" t="s">
        <v>60</v>
      </c>
      <c r="F4" s="33" t="s">
        <v>64</v>
      </c>
      <c r="G4" s="27" t="s">
        <v>31</v>
      </c>
      <c r="H4" s="35">
        <v>124370.67</v>
      </c>
      <c r="I4" s="35">
        <f>H4*0.85</f>
        <v>105715.0695</v>
      </c>
      <c r="J4" s="37">
        <v>124370.67</v>
      </c>
      <c r="K4" s="37">
        <f>J4*0.85</f>
        <v>105715.0695</v>
      </c>
      <c r="L4"/>
    </row>
    <row r="5" spans="1:12" s="13" customFormat="1" ht="30" x14ac:dyDescent="0.25">
      <c r="A5" s="33" t="s">
        <v>43</v>
      </c>
      <c r="B5" s="34" t="s">
        <v>44</v>
      </c>
      <c r="C5" s="33" t="s">
        <v>45</v>
      </c>
      <c r="D5" s="64">
        <v>45520259</v>
      </c>
      <c r="E5" s="28" t="s">
        <v>61</v>
      </c>
      <c r="F5" s="33" t="s">
        <v>64</v>
      </c>
      <c r="G5" s="27" t="s">
        <v>31</v>
      </c>
      <c r="H5" s="36">
        <v>402000</v>
      </c>
      <c r="I5" s="36">
        <f>H5*0.85</f>
        <v>341700</v>
      </c>
      <c r="J5" s="36">
        <v>402000</v>
      </c>
      <c r="K5" s="36">
        <f>J5*0.85</f>
        <v>341700</v>
      </c>
      <c r="L5"/>
    </row>
    <row r="6" spans="1:12" s="13" customFormat="1" x14ac:dyDescent="0.25">
      <c r="A6" s="33" t="s">
        <v>46</v>
      </c>
      <c r="B6" s="34" t="s">
        <v>47</v>
      </c>
      <c r="C6" s="33" t="s">
        <v>48</v>
      </c>
      <c r="D6" s="64">
        <v>31406025</v>
      </c>
      <c r="E6" s="30" t="s">
        <v>23</v>
      </c>
      <c r="F6" s="33" t="s">
        <v>67</v>
      </c>
      <c r="G6" s="27" t="s">
        <v>38</v>
      </c>
      <c r="H6" s="35">
        <v>234000</v>
      </c>
      <c r="I6" s="35">
        <f>H6*0.5</f>
        <v>117000</v>
      </c>
      <c r="J6" s="37">
        <v>0</v>
      </c>
      <c r="K6" s="37">
        <v>0</v>
      </c>
      <c r="L6"/>
    </row>
    <row r="7" spans="1:12" s="13" customFormat="1" x14ac:dyDescent="0.25">
      <c r="A7" s="33" t="s">
        <v>49</v>
      </c>
      <c r="B7" s="34" t="s">
        <v>50</v>
      </c>
      <c r="C7" s="33" t="s">
        <v>51</v>
      </c>
      <c r="D7" s="64" t="s">
        <v>72</v>
      </c>
      <c r="E7" s="30" t="s">
        <v>24</v>
      </c>
      <c r="F7" s="33" t="s">
        <v>64</v>
      </c>
      <c r="G7" s="31"/>
      <c r="H7" s="35">
        <v>81869.38</v>
      </c>
      <c r="I7" s="36">
        <f>H7*0.85</f>
        <v>69588.972999999998</v>
      </c>
      <c r="J7" s="26"/>
      <c r="K7" s="26"/>
      <c r="L7"/>
    </row>
    <row r="8" spans="1:12" s="13" customFormat="1" ht="30" x14ac:dyDescent="0.25">
      <c r="A8" s="33" t="s">
        <v>52</v>
      </c>
      <c r="B8" s="34" t="s">
        <v>53</v>
      </c>
      <c r="C8" s="33" t="s">
        <v>54</v>
      </c>
      <c r="D8" s="64">
        <v>47425016</v>
      </c>
      <c r="E8" s="30" t="s">
        <v>23</v>
      </c>
      <c r="F8" s="33" t="s">
        <v>64</v>
      </c>
      <c r="G8" s="48"/>
      <c r="H8" s="49">
        <v>144558</v>
      </c>
      <c r="I8" s="49">
        <f>H8*0.5</f>
        <v>72279</v>
      </c>
      <c r="J8" s="47">
        <f>H8-14</f>
        <v>144544</v>
      </c>
      <c r="K8" s="47">
        <f>J8*0.5</f>
        <v>72272</v>
      </c>
      <c r="L8"/>
    </row>
    <row r="9" spans="1:12" s="13" customFormat="1" ht="30" x14ac:dyDescent="0.25">
      <c r="A9" s="33" t="s">
        <v>55</v>
      </c>
      <c r="B9" s="34" t="s">
        <v>34</v>
      </c>
      <c r="C9" s="33" t="s">
        <v>35</v>
      </c>
      <c r="D9" s="64" t="s">
        <v>73</v>
      </c>
      <c r="E9" s="30" t="s">
        <v>68</v>
      </c>
      <c r="F9" s="42" t="s">
        <v>65</v>
      </c>
      <c r="G9" s="27" t="s">
        <v>39</v>
      </c>
      <c r="H9" s="43">
        <v>316357.7</v>
      </c>
      <c r="I9" s="44">
        <f t="shared" ref="I9:I11" si="0">H9*0.85</f>
        <v>268904.04499999998</v>
      </c>
      <c r="J9" s="37">
        <v>0</v>
      </c>
      <c r="K9" s="37">
        <v>0</v>
      </c>
      <c r="L9"/>
    </row>
    <row r="10" spans="1:12" s="13" customFormat="1" ht="45" x14ac:dyDescent="0.25">
      <c r="A10" s="33" t="s">
        <v>56</v>
      </c>
      <c r="B10" s="34" t="s">
        <v>37</v>
      </c>
      <c r="C10" s="33" t="s">
        <v>33</v>
      </c>
      <c r="D10" s="64">
        <v>30305624</v>
      </c>
      <c r="E10" s="28" t="s">
        <v>62</v>
      </c>
      <c r="F10" s="42" t="s">
        <v>69</v>
      </c>
      <c r="G10" s="27" t="s">
        <v>38</v>
      </c>
      <c r="H10" s="35">
        <v>368390</v>
      </c>
      <c r="I10" s="36">
        <f t="shared" si="0"/>
        <v>313131.5</v>
      </c>
      <c r="J10" s="26"/>
      <c r="K10" s="26"/>
      <c r="L10"/>
    </row>
    <row r="11" spans="1:12" s="13" customFormat="1" x14ac:dyDescent="0.25">
      <c r="A11" s="33" t="s">
        <v>57</v>
      </c>
      <c r="B11" s="34" t="s">
        <v>58</v>
      </c>
      <c r="C11" s="33" t="s">
        <v>59</v>
      </c>
      <c r="D11" s="64">
        <v>47353716</v>
      </c>
      <c r="E11" s="28" t="s">
        <v>63</v>
      </c>
      <c r="F11" s="33" t="s">
        <v>22</v>
      </c>
      <c r="G11" s="25"/>
      <c r="H11" s="35">
        <v>288100</v>
      </c>
      <c r="I11" s="36">
        <f t="shared" si="0"/>
        <v>244885</v>
      </c>
      <c r="J11" s="26"/>
      <c r="K11" s="26"/>
      <c r="L11"/>
    </row>
    <row r="12" spans="1:12" s="13" customFormat="1" x14ac:dyDescent="0.25">
      <c r="A12" s="27"/>
      <c r="B12" s="27"/>
      <c r="C12" s="27"/>
      <c r="D12" s="34"/>
      <c r="E12" s="39"/>
      <c r="F12" s="25"/>
      <c r="G12" s="25"/>
      <c r="H12" s="40"/>
      <c r="I12" s="27"/>
      <c r="J12" s="26"/>
      <c r="K12" s="26"/>
    </row>
    <row r="13" spans="1:12" ht="15" customHeight="1" x14ac:dyDescent="0.25">
      <c r="A13" s="65"/>
      <c r="B13" s="65"/>
      <c r="C13" s="65"/>
      <c r="D13" s="65"/>
      <c r="E13" s="65"/>
      <c r="F13" s="65"/>
      <c r="G13" s="65"/>
      <c r="H13" s="29"/>
      <c r="I13" s="29"/>
      <c r="J13" s="41"/>
      <c r="K13" s="41"/>
    </row>
    <row r="14" spans="1:12" x14ac:dyDescent="0.25">
      <c r="H14" s="14"/>
    </row>
  </sheetData>
  <autoFilter ref="A3:K13"/>
  <mergeCells count="9">
    <mergeCell ref="A13:G13"/>
    <mergeCell ref="A1:K1"/>
    <mergeCell ref="A2:A3"/>
    <mergeCell ref="B2:B3"/>
    <mergeCell ref="C2:C3"/>
    <mergeCell ref="E2:E3"/>
    <mergeCell ref="G2:G3"/>
    <mergeCell ref="H2:I2"/>
    <mergeCell ref="J2:K2"/>
  </mergeCells>
  <dataValidations count="1">
    <dataValidation type="list" allowBlank="1" showInputMessage="1" showErrorMessage="1" sqref="E13 G13">
      <formula1>#REF!</formula1>
    </dataValidation>
  </dataValidations>
  <pageMargins left="0.25" right="0.25" top="0.75" bottom="0.75" header="0.3" footer="0.3"/>
  <pageSetup paperSize="9" scale="15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5" sqref="F15"/>
    </sheetView>
  </sheetViews>
  <sheetFormatPr defaultColWidth="9.140625" defaultRowHeight="15.75" x14ac:dyDescent="0.25"/>
  <cols>
    <col min="1" max="1" width="15.5703125" style="1" customWidth="1"/>
    <col min="2" max="2" width="6.7109375" style="1" customWidth="1"/>
    <col min="3" max="3" width="17.140625" style="1" customWidth="1"/>
    <col min="4" max="4" width="40.7109375" style="1" customWidth="1"/>
    <col min="5" max="6" width="21.5703125" style="1" customWidth="1"/>
    <col min="7" max="7" width="15.85546875" style="4" customWidth="1"/>
    <col min="8" max="8" width="14.7109375" style="4" customWidth="1"/>
    <col min="9" max="9" width="15.42578125" style="4" customWidth="1"/>
    <col min="10" max="10" width="21.140625" style="4" customWidth="1"/>
    <col min="11" max="11" width="40.7109375" style="1" customWidth="1"/>
    <col min="12" max="16384" width="9.140625" style="1"/>
  </cols>
  <sheetData>
    <row r="1" spans="1:11" ht="57.6" customHeight="1" x14ac:dyDescent="0.25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s="7" customFormat="1" ht="31.5" x14ac:dyDescent="0.25">
      <c r="A2" s="54" t="s">
        <v>13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74</v>
      </c>
      <c r="G2" s="54" t="s">
        <v>4</v>
      </c>
      <c r="H2" s="54" t="s">
        <v>5</v>
      </c>
      <c r="I2" s="54" t="s">
        <v>6</v>
      </c>
      <c r="J2" s="54" t="s">
        <v>7</v>
      </c>
      <c r="K2" s="2"/>
    </row>
    <row r="3" spans="1:11" ht="31.5" x14ac:dyDescent="0.25">
      <c r="A3" s="46" t="s">
        <v>28</v>
      </c>
      <c r="B3" s="10">
        <v>4</v>
      </c>
      <c r="C3" s="9" t="s">
        <v>40</v>
      </c>
      <c r="D3" s="18" t="s">
        <v>41</v>
      </c>
      <c r="E3" s="18" t="s">
        <v>42</v>
      </c>
      <c r="F3" s="63" t="s">
        <v>71</v>
      </c>
      <c r="G3" s="15">
        <v>124370.67</v>
      </c>
      <c r="H3" s="15">
        <v>124370.67</v>
      </c>
      <c r="I3" s="16">
        <v>118152.14</v>
      </c>
      <c r="J3" s="17">
        <f>H3*0.85</f>
        <v>105715.0695</v>
      </c>
      <c r="K3" s="2"/>
    </row>
    <row r="4" spans="1:11" x14ac:dyDescent="0.25">
      <c r="A4" s="71" t="s">
        <v>8</v>
      </c>
      <c r="B4" s="71"/>
      <c r="C4" s="71"/>
      <c r="D4" s="71"/>
      <c r="E4" s="71"/>
      <c r="F4" s="62"/>
      <c r="G4" s="20">
        <f>SUM(G3:G3)</f>
        <v>124370.67</v>
      </c>
      <c r="H4" s="20">
        <f>SUM(H3:H3)</f>
        <v>124370.67</v>
      </c>
      <c r="I4" s="20">
        <f>SUM(I3:I3)</f>
        <v>118152.14</v>
      </c>
      <c r="J4" s="20">
        <f>SUM(J3:J3)</f>
        <v>105715.0695</v>
      </c>
    </row>
    <row r="6" spans="1:11" s="7" customFormat="1" x14ac:dyDescent="0.25">
      <c r="G6" s="8"/>
      <c r="H6" s="8"/>
      <c r="I6" s="8"/>
      <c r="J6" s="8"/>
    </row>
    <row r="7" spans="1:11" s="7" customFormat="1" x14ac:dyDescent="0.25">
      <c r="G7" s="8"/>
      <c r="H7" s="8"/>
      <c r="I7" s="8"/>
      <c r="J7" s="8"/>
    </row>
  </sheetData>
  <mergeCells count="2">
    <mergeCell ref="A1:J1"/>
    <mergeCell ref="A4:E4"/>
  </mergeCells>
  <pageMargins left="0.25" right="0.25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9.140625" defaultRowHeight="15.75" x14ac:dyDescent="0.25"/>
  <cols>
    <col min="1" max="1" width="15.5703125" style="1" customWidth="1"/>
    <col min="2" max="2" width="6.7109375" style="1" customWidth="1"/>
    <col min="3" max="3" width="17.140625" style="1" customWidth="1"/>
    <col min="4" max="4" width="57.7109375" style="1" bestFit="1" customWidth="1"/>
    <col min="5" max="6" width="21.5703125" style="1" customWidth="1"/>
    <col min="7" max="7" width="15.85546875" style="4" customWidth="1"/>
    <col min="8" max="8" width="14.7109375" style="4" customWidth="1"/>
    <col min="9" max="9" width="15.42578125" style="4" customWidth="1"/>
    <col min="10" max="10" width="21.140625" style="4" customWidth="1"/>
    <col min="11" max="11" width="40.7109375" style="1" customWidth="1"/>
    <col min="12" max="16384" width="9.140625" style="1"/>
  </cols>
  <sheetData>
    <row r="1" spans="1:11" ht="57.6" customHeight="1" x14ac:dyDescent="0.25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s="7" customFormat="1" ht="31.5" x14ac:dyDescent="0.25">
      <c r="A2" s="54" t="s">
        <v>13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74</v>
      </c>
      <c r="G2" s="54" t="s">
        <v>4</v>
      </c>
      <c r="H2" s="54" t="s">
        <v>5</v>
      </c>
      <c r="I2" s="54" t="s">
        <v>6</v>
      </c>
      <c r="J2" s="54" t="s">
        <v>7</v>
      </c>
      <c r="K2" s="2"/>
    </row>
    <row r="3" spans="1:11" ht="40.35" customHeight="1" x14ac:dyDescent="0.25">
      <c r="A3" s="46" t="s">
        <v>26</v>
      </c>
      <c r="B3" s="11">
        <v>4</v>
      </c>
      <c r="C3" s="9" t="s">
        <v>43</v>
      </c>
      <c r="D3" s="9" t="s">
        <v>44</v>
      </c>
      <c r="E3" s="9" t="s">
        <v>45</v>
      </c>
      <c r="F3" s="9">
        <v>45520259</v>
      </c>
      <c r="G3" s="9">
        <v>402000</v>
      </c>
      <c r="H3" s="9">
        <v>402000</v>
      </c>
      <c r="I3" s="9">
        <v>361800</v>
      </c>
      <c r="J3" s="9">
        <f>H3*0.85</f>
        <v>341700</v>
      </c>
      <c r="K3" s="2"/>
    </row>
    <row r="4" spans="1:11" x14ac:dyDescent="0.25">
      <c r="A4" s="71" t="s">
        <v>8</v>
      </c>
      <c r="B4" s="71"/>
      <c r="C4" s="71"/>
      <c r="D4" s="71"/>
      <c r="E4" s="71"/>
      <c r="F4" s="63"/>
      <c r="G4" s="20">
        <f>SUM(G3:G3)</f>
        <v>402000</v>
      </c>
      <c r="H4" s="20">
        <f>SUM(H3:H3)</f>
        <v>402000</v>
      </c>
      <c r="I4" s="20">
        <f>SUM(I3:I3)</f>
        <v>361800</v>
      </c>
      <c r="J4" s="20">
        <f>SUM(J3:J3)</f>
        <v>341700</v>
      </c>
    </row>
  </sheetData>
  <mergeCells count="2">
    <mergeCell ref="A1:J1"/>
    <mergeCell ref="A4:E4"/>
  </mergeCells>
  <pageMargins left="0.25" right="0.25" top="0.75" bottom="0.75" header="0.3" footer="0.3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15" sqref="F15"/>
    </sheetView>
  </sheetViews>
  <sheetFormatPr defaultColWidth="9.140625" defaultRowHeight="15.75" x14ac:dyDescent="0.25"/>
  <cols>
    <col min="1" max="1" width="15.5703125" style="1" customWidth="1"/>
    <col min="2" max="2" width="6.7109375" style="1" customWidth="1"/>
    <col min="3" max="3" width="17.140625" style="1" customWidth="1"/>
    <col min="4" max="4" width="61.140625" style="1" bestFit="1" customWidth="1"/>
    <col min="5" max="6" width="21.5703125" style="1" customWidth="1"/>
    <col min="7" max="7" width="15.85546875" style="4" customWidth="1"/>
    <col min="8" max="8" width="14.7109375" style="4" customWidth="1"/>
    <col min="9" max="9" width="15.42578125" style="4" customWidth="1"/>
    <col min="10" max="10" width="29.85546875" style="1" customWidth="1"/>
    <col min="11" max="16384" width="9.140625" style="1"/>
  </cols>
  <sheetData>
    <row r="1" spans="1:10" ht="57.6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31.5" x14ac:dyDescent="0.25">
      <c r="A2" s="56" t="s">
        <v>39</v>
      </c>
      <c r="B2" s="56" t="s">
        <v>0</v>
      </c>
      <c r="C2" s="56" t="s">
        <v>1</v>
      </c>
      <c r="D2" s="56" t="s">
        <v>2</v>
      </c>
      <c r="E2" s="56" t="s">
        <v>3</v>
      </c>
      <c r="F2" s="56" t="s">
        <v>74</v>
      </c>
      <c r="G2" s="56" t="s">
        <v>4</v>
      </c>
      <c r="H2" s="56" t="s">
        <v>9</v>
      </c>
      <c r="I2" s="56" t="s">
        <v>10</v>
      </c>
      <c r="J2" s="56" t="s">
        <v>11</v>
      </c>
    </row>
    <row r="3" spans="1:10" ht="52.5" customHeight="1" x14ac:dyDescent="0.25">
      <c r="A3" s="46" t="s">
        <v>29</v>
      </c>
      <c r="B3" s="38">
        <v>2</v>
      </c>
      <c r="C3" s="9" t="s">
        <v>55</v>
      </c>
      <c r="D3" s="9" t="s">
        <v>34</v>
      </c>
      <c r="E3" s="9" t="s">
        <v>35</v>
      </c>
      <c r="F3" s="9" t="s">
        <v>73</v>
      </c>
      <c r="G3" s="9">
        <v>316357.7</v>
      </c>
      <c r="H3" s="57">
        <v>237268.27</v>
      </c>
      <c r="I3" s="9">
        <f>ROUND(G3*0.85,2)</f>
        <v>268904.05</v>
      </c>
      <c r="J3" s="9" t="s">
        <v>36</v>
      </c>
    </row>
    <row r="4" spans="1:10" x14ac:dyDescent="0.25">
      <c r="A4" s="71" t="s">
        <v>8</v>
      </c>
      <c r="B4" s="71"/>
      <c r="C4" s="71"/>
      <c r="D4" s="71"/>
      <c r="E4" s="71"/>
      <c r="F4" s="63"/>
      <c r="G4" s="20">
        <f>SUM(G3:G3)</f>
        <v>316357.7</v>
      </c>
      <c r="H4" s="58">
        <f>SUM(H3:H3)</f>
        <v>237268.27</v>
      </c>
      <c r="I4" s="20">
        <f>SUM(I3:I3)</f>
        <v>268904.05</v>
      </c>
      <c r="J4" s="12"/>
    </row>
  </sheetData>
  <mergeCells count="2">
    <mergeCell ref="A4:E4"/>
    <mergeCell ref="A1:J1"/>
  </mergeCells>
  <dataValidations count="1">
    <dataValidation type="list" allowBlank="1" showInputMessage="1" showErrorMessage="1" sqref="J4">
      <formula1>#REF!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ColWidth="9.140625" defaultRowHeight="15.75" x14ac:dyDescent="0.25"/>
  <cols>
    <col min="1" max="1" width="15.5703125" style="1" customWidth="1"/>
    <col min="2" max="2" width="6.7109375" style="1" customWidth="1"/>
    <col min="3" max="3" width="17.140625" style="1" customWidth="1"/>
    <col min="4" max="4" width="40.7109375" style="1" customWidth="1"/>
    <col min="5" max="6" width="21.5703125" style="1" customWidth="1"/>
    <col min="7" max="7" width="15.85546875" style="4" customWidth="1"/>
    <col min="8" max="8" width="14.7109375" style="4" customWidth="1"/>
    <col min="9" max="9" width="15.42578125" style="4" customWidth="1"/>
    <col min="10" max="10" width="28.5703125" style="1" customWidth="1"/>
    <col min="11" max="16384" width="9.140625" style="1"/>
  </cols>
  <sheetData>
    <row r="1" spans="1:10" ht="57.6" customHeight="1" x14ac:dyDescent="0.25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x14ac:dyDescent="0.25">
      <c r="A2" s="55" t="s">
        <v>12</v>
      </c>
      <c r="B2" s="55" t="s">
        <v>0</v>
      </c>
      <c r="C2" s="55" t="s">
        <v>1</v>
      </c>
      <c r="D2" s="55" t="s">
        <v>2</v>
      </c>
      <c r="E2" s="55" t="s">
        <v>3</v>
      </c>
      <c r="F2" s="55" t="s">
        <v>74</v>
      </c>
      <c r="G2" s="55" t="s">
        <v>4</v>
      </c>
      <c r="H2" s="55" t="s">
        <v>9</v>
      </c>
      <c r="I2" s="55" t="s">
        <v>10</v>
      </c>
      <c r="J2" s="55" t="s">
        <v>11</v>
      </c>
    </row>
    <row r="3" spans="1:10" ht="56.25" customHeight="1" x14ac:dyDescent="0.25">
      <c r="A3" s="46" t="s">
        <v>27</v>
      </c>
      <c r="B3" s="50">
        <v>4</v>
      </c>
      <c r="C3" s="51" t="s">
        <v>57</v>
      </c>
      <c r="D3" s="51" t="s">
        <v>58</v>
      </c>
      <c r="E3" s="51" t="s">
        <v>59</v>
      </c>
      <c r="F3" s="72">
        <v>47353716</v>
      </c>
      <c r="G3" s="15">
        <v>288100</v>
      </c>
      <c r="H3" s="59">
        <v>28810</v>
      </c>
      <c r="I3" s="15">
        <f>G3*0.85</f>
        <v>244885</v>
      </c>
      <c r="J3" s="50" t="s">
        <v>70</v>
      </c>
    </row>
    <row r="4" spans="1:10" x14ac:dyDescent="0.25">
      <c r="A4" s="71" t="s">
        <v>8</v>
      </c>
      <c r="B4" s="71"/>
      <c r="C4" s="71"/>
      <c r="D4" s="71"/>
      <c r="E4" s="71"/>
      <c r="F4" s="51"/>
      <c r="G4" s="20">
        <f>SUM(G3:G3)</f>
        <v>288100</v>
      </c>
      <c r="H4" s="58">
        <f>SUM(H3:H3)</f>
        <v>28810</v>
      </c>
      <c r="I4" s="20">
        <f>SUM(I3:I3)</f>
        <v>244885</v>
      </c>
      <c r="J4" s="50"/>
    </row>
  </sheetData>
  <mergeCells count="2">
    <mergeCell ref="A4:E4"/>
    <mergeCell ref="A1:J1"/>
  </mergeCells>
  <dataValidations count="1">
    <dataValidation type="textLength" operator="equal" allowBlank="1" showInputMessage="1" showErrorMessage="1" sqref="C3">
      <formula1>13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10" sqref="F10"/>
    </sheetView>
  </sheetViews>
  <sheetFormatPr defaultColWidth="9.140625" defaultRowHeight="15.75" x14ac:dyDescent="0.25"/>
  <cols>
    <col min="1" max="1" width="15.5703125" style="1" customWidth="1"/>
    <col min="2" max="2" width="6.7109375" style="1" customWidth="1"/>
    <col min="3" max="3" width="17.140625" style="1" customWidth="1"/>
    <col min="4" max="4" width="40.7109375" style="1" customWidth="1"/>
    <col min="5" max="6" width="21.5703125" style="1" customWidth="1"/>
    <col min="7" max="7" width="15.85546875" style="4" customWidth="1"/>
    <col min="8" max="8" width="14.7109375" style="4" customWidth="1"/>
    <col min="9" max="9" width="15.42578125" style="4" customWidth="1"/>
    <col min="10" max="10" width="28.5703125" style="1" customWidth="1"/>
    <col min="11" max="16384" width="9.140625" style="1"/>
  </cols>
  <sheetData>
    <row r="1" spans="1:10" ht="57.6" customHeight="1" x14ac:dyDescent="0.25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31.5" x14ac:dyDescent="0.25">
      <c r="A2" s="56" t="s">
        <v>39</v>
      </c>
      <c r="B2" s="56" t="s">
        <v>0</v>
      </c>
      <c r="C2" s="56" t="s">
        <v>1</v>
      </c>
      <c r="D2" s="56" t="s">
        <v>2</v>
      </c>
      <c r="E2" s="56" t="s">
        <v>3</v>
      </c>
      <c r="F2" s="56" t="s">
        <v>74</v>
      </c>
      <c r="G2" s="56" t="s">
        <v>4</v>
      </c>
      <c r="H2" s="56" t="s">
        <v>9</v>
      </c>
      <c r="I2" s="56" t="s">
        <v>10</v>
      </c>
      <c r="J2" s="56" t="s">
        <v>11</v>
      </c>
    </row>
    <row r="3" spans="1:10" ht="63" x14ac:dyDescent="0.25">
      <c r="A3" s="46" t="s">
        <v>30</v>
      </c>
      <c r="B3" s="32">
        <v>4</v>
      </c>
      <c r="C3" s="9" t="s">
        <v>56</v>
      </c>
      <c r="D3" s="32" t="s">
        <v>37</v>
      </c>
      <c r="E3" s="32" t="s">
        <v>33</v>
      </c>
      <c r="F3" s="63">
        <v>30305624</v>
      </c>
      <c r="G3" s="6">
        <v>368390</v>
      </c>
      <c r="H3" s="3">
        <f>ROUND(G3*0.95,2)</f>
        <v>349970.5</v>
      </c>
      <c r="I3" s="6">
        <f>ROUND(G3*0.85,2)</f>
        <v>313131.5</v>
      </c>
      <c r="J3" s="32" t="s">
        <v>25</v>
      </c>
    </row>
    <row r="4" spans="1:10" x14ac:dyDescent="0.25">
      <c r="A4" s="71" t="s">
        <v>8</v>
      </c>
      <c r="B4" s="71"/>
      <c r="C4" s="71"/>
      <c r="D4" s="71"/>
      <c r="E4" s="71"/>
      <c r="F4" s="63"/>
      <c r="G4" s="20">
        <f>SUM(G3)</f>
        <v>368390</v>
      </c>
      <c r="H4" s="20">
        <f t="shared" ref="H4:I4" si="0">SUM(H3)</f>
        <v>349970.5</v>
      </c>
      <c r="I4" s="20">
        <f t="shared" si="0"/>
        <v>313131.5</v>
      </c>
      <c r="J4" s="10"/>
    </row>
    <row r="5" spans="1:10" s="7" customFormat="1" x14ac:dyDescent="0.25">
      <c r="G5" s="8"/>
      <c r="H5" s="8"/>
      <c r="I5" s="8"/>
    </row>
    <row r="6" spans="1:10" s="7" customFormat="1" x14ac:dyDescent="0.25">
      <c r="G6" s="8"/>
      <c r="H6" s="8"/>
      <c r="I6" s="8"/>
    </row>
  </sheetData>
  <mergeCells count="2">
    <mergeCell ref="A4:E4"/>
    <mergeCell ref="A1:J1"/>
  </mergeCells>
  <dataValidations count="1">
    <dataValidation type="list" allowBlank="1" showInputMessage="1" showErrorMessage="1" sqref="J3">
      <formula1>#REF!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5" sqref="F15"/>
    </sheetView>
  </sheetViews>
  <sheetFormatPr defaultColWidth="9.140625" defaultRowHeight="15.75" x14ac:dyDescent="0.25"/>
  <cols>
    <col min="1" max="1" width="15.5703125" style="1" customWidth="1"/>
    <col min="2" max="2" width="6.7109375" style="1" customWidth="1"/>
    <col min="3" max="3" width="17.140625" style="1" customWidth="1"/>
    <col min="4" max="4" width="40.7109375" style="1" customWidth="1"/>
    <col min="5" max="6" width="21.5703125" style="1" customWidth="1"/>
    <col min="7" max="7" width="15.85546875" style="4" customWidth="1"/>
    <col min="8" max="8" width="14.7109375" style="4" customWidth="1"/>
    <col min="9" max="9" width="15.42578125" style="4" customWidth="1"/>
    <col min="10" max="10" width="21.140625" style="4" customWidth="1"/>
    <col min="11" max="16384" width="9.140625" style="1"/>
  </cols>
  <sheetData>
    <row r="1" spans="1:10" ht="57.6" customHeight="1" x14ac:dyDescent="0.25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7" customFormat="1" ht="31.5" x14ac:dyDescent="0.25">
      <c r="A2" s="54" t="s">
        <v>31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74</v>
      </c>
      <c r="G2" s="54" t="s">
        <v>4</v>
      </c>
      <c r="H2" s="54" t="s">
        <v>5</v>
      </c>
      <c r="I2" s="54" t="s">
        <v>6</v>
      </c>
      <c r="J2" s="54" t="s">
        <v>7</v>
      </c>
    </row>
    <row r="3" spans="1:10" ht="47.25" x14ac:dyDescent="0.25">
      <c r="A3" s="46" t="s">
        <v>23</v>
      </c>
      <c r="B3" s="12">
        <v>4</v>
      </c>
      <c r="C3" s="19" t="s">
        <v>52</v>
      </c>
      <c r="D3" s="45" t="s">
        <v>53</v>
      </c>
      <c r="E3" s="18" t="s">
        <v>54</v>
      </c>
      <c r="F3" s="73">
        <v>47425016</v>
      </c>
      <c r="G3" s="15">
        <v>144558</v>
      </c>
      <c r="H3" s="15">
        <v>144544</v>
      </c>
      <c r="I3" s="16">
        <f>H3*0.9</f>
        <v>130089.60000000001</v>
      </c>
      <c r="J3" s="17">
        <f>H3*0.5</f>
        <v>72272</v>
      </c>
    </row>
    <row r="4" spans="1:10" x14ac:dyDescent="0.25">
      <c r="A4" s="71" t="s">
        <v>8</v>
      </c>
      <c r="B4" s="71"/>
      <c r="C4" s="71"/>
      <c r="D4" s="71"/>
      <c r="E4" s="71"/>
      <c r="F4" s="63"/>
      <c r="G4" s="20">
        <f>SUM(G3:G3)</f>
        <v>144558</v>
      </c>
      <c r="H4" s="20">
        <f>SUM(H3:H3)</f>
        <v>144544</v>
      </c>
      <c r="I4" s="20">
        <f>SUM(I3:I3)</f>
        <v>130089.60000000001</v>
      </c>
      <c r="J4" s="20">
        <f>SUM(J3:J3)</f>
        <v>72272</v>
      </c>
    </row>
    <row r="6" spans="1:10" s="7" customFormat="1" x14ac:dyDescent="0.25">
      <c r="G6" s="8"/>
      <c r="H6" s="8"/>
      <c r="I6" s="8"/>
      <c r="J6" s="8"/>
    </row>
    <row r="7" spans="1:10" s="7" customFormat="1" x14ac:dyDescent="0.25">
      <c r="G7" s="8"/>
      <c r="H7" s="8"/>
      <c r="I7" s="8"/>
      <c r="J7" s="8"/>
    </row>
    <row r="8" spans="1:10" ht="31.5" x14ac:dyDescent="0.25">
      <c r="A8" s="56" t="s">
        <v>39</v>
      </c>
      <c r="B8" s="56" t="s">
        <v>0</v>
      </c>
      <c r="C8" s="56" t="s">
        <v>1</v>
      </c>
      <c r="D8" s="56" t="s">
        <v>2</v>
      </c>
      <c r="E8" s="56" t="s">
        <v>3</v>
      </c>
      <c r="F8" s="56" t="s">
        <v>74</v>
      </c>
      <c r="G8" s="56" t="s">
        <v>4</v>
      </c>
      <c r="H8" s="56" t="s">
        <v>9</v>
      </c>
      <c r="I8" s="56" t="s">
        <v>10</v>
      </c>
      <c r="J8" s="56" t="s">
        <v>11</v>
      </c>
    </row>
    <row r="9" spans="1:10" ht="15.75" customHeight="1" x14ac:dyDescent="0.25">
      <c r="A9" s="46" t="s">
        <v>23</v>
      </c>
      <c r="B9" s="12">
        <v>4</v>
      </c>
      <c r="C9" s="9" t="s">
        <v>46</v>
      </c>
      <c r="D9" s="12" t="s">
        <v>47</v>
      </c>
      <c r="E9" s="12" t="s">
        <v>48</v>
      </c>
      <c r="F9" s="63">
        <v>31406025</v>
      </c>
      <c r="G9" s="15">
        <v>234000</v>
      </c>
      <c r="H9" s="15">
        <v>210600</v>
      </c>
      <c r="I9" s="15">
        <f>G9*0.5</f>
        <v>117000</v>
      </c>
      <c r="J9" s="53"/>
    </row>
    <row r="10" spans="1:10" x14ac:dyDescent="0.25">
      <c r="A10" s="71" t="s">
        <v>8</v>
      </c>
      <c r="B10" s="71"/>
      <c r="C10" s="71"/>
      <c r="D10" s="71"/>
      <c r="E10" s="71"/>
      <c r="F10" s="63"/>
      <c r="G10" s="15">
        <f>SUM(G9:G9)</f>
        <v>234000</v>
      </c>
      <c r="H10" s="15">
        <f>SUM(H9:H9)</f>
        <v>210600</v>
      </c>
      <c r="I10" s="15">
        <f>SUM(I9:I9)</f>
        <v>117000</v>
      </c>
      <c r="J10" s="53"/>
    </row>
  </sheetData>
  <mergeCells count="3">
    <mergeCell ref="A10:E10"/>
    <mergeCell ref="A1:J1"/>
    <mergeCell ref="A4:E4"/>
  </mergeCells>
  <dataValidations count="1">
    <dataValidation type="list" allowBlank="1" showInputMessage="1" showErrorMessage="1" sqref="J9">
      <formula1>#REF!</formula1>
    </dataValidation>
  </dataValidations>
  <pageMargins left="0.25" right="0.25" top="0.75" bottom="0.75" header="0.3" footer="0.3"/>
  <pageSetup paperSize="9" scale="4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0" sqref="F18:F20"/>
    </sheetView>
  </sheetViews>
  <sheetFormatPr defaultColWidth="9.140625" defaultRowHeight="15.75" x14ac:dyDescent="0.25"/>
  <cols>
    <col min="1" max="1" width="15.5703125" style="1" customWidth="1"/>
    <col min="2" max="2" width="6.7109375" style="1" customWidth="1"/>
    <col min="3" max="3" width="17.140625" style="1" customWidth="1"/>
    <col min="4" max="4" width="40.7109375" style="1" customWidth="1"/>
    <col min="5" max="6" width="21.5703125" style="1" customWidth="1"/>
    <col min="7" max="7" width="15.85546875" style="4" customWidth="1"/>
    <col min="8" max="8" width="14.7109375" style="4" customWidth="1"/>
    <col min="9" max="9" width="15.42578125" style="4" customWidth="1"/>
    <col min="10" max="10" width="21.140625" style="4" customWidth="1"/>
    <col min="11" max="11" width="40.7109375" style="1" customWidth="1"/>
    <col min="12" max="16384" width="9.140625" style="1"/>
  </cols>
  <sheetData>
    <row r="1" spans="1:11" ht="57.6" customHeight="1" x14ac:dyDescent="0.25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</row>
    <row r="2" spans="1:11" s="7" customFormat="1" ht="31.5" x14ac:dyDescent="0.25">
      <c r="A2" s="54" t="s">
        <v>31</v>
      </c>
      <c r="B2" s="54" t="s">
        <v>0</v>
      </c>
      <c r="C2" s="54" t="s">
        <v>1</v>
      </c>
      <c r="D2" s="54" t="s">
        <v>2</v>
      </c>
      <c r="E2" s="54" t="s">
        <v>3</v>
      </c>
      <c r="F2" s="54" t="s">
        <v>74</v>
      </c>
      <c r="G2" s="54" t="s">
        <v>4</v>
      </c>
      <c r="H2" s="54" t="s">
        <v>5</v>
      </c>
      <c r="I2" s="54" t="s">
        <v>6</v>
      </c>
      <c r="J2" s="54" t="s">
        <v>7</v>
      </c>
      <c r="K2" s="2"/>
    </row>
    <row r="3" spans="1:11" ht="31.5" x14ac:dyDescent="0.25">
      <c r="A3" s="46" t="s">
        <v>24</v>
      </c>
      <c r="B3" s="10">
        <v>4</v>
      </c>
      <c r="C3" s="19" t="s">
        <v>49</v>
      </c>
      <c r="D3" s="18" t="s">
        <v>50</v>
      </c>
      <c r="E3" s="18" t="s">
        <v>51</v>
      </c>
      <c r="F3" s="74" t="s">
        <v>72</v>
      </c>
      <c r="G3" s="15">
        <v>81869.38</v>
      </c>
      <c r="H3" s="15">
        <v>81869.38</v>
      </c>
      <c r="I3" s="16">
        <v>77775.91</v>
      </c>
      <c r="J3" s="17">
        <f>H3*0.85</f>
        <v>69588.972999999998</v>
      </c>
      <c r="K3" s="2"/>
    </row>
    <row r="4" spans="1:11" x14ac:dyDescent="0.25">
      <c r="A4" s="71" t="s">
        <v>8</v>
      </c>
      <c r="B4" s="71"/>
      <c r="C4" s="71"/>
      <c r="D4" s="71"/>
      <c r="E4" s="71"/>
      <c r="F4" s="18"/>
      <c r="G4" s="20">
        <f>SUM(G3:G3)</f>
        <v>81869.38</v>
      </c>
      <c r="H4" s="20">
        <f>SUM(H3:H3)</f>
        <v>81869.38</v>
      </c>
      <c r="I4" s="20">
        <f>SUM(I3:I3)</f>
        <v>77775.91</v>
      </c>
      <c r="J4" s="20">
        <f>SUM(J3:J3)</f>
        <v>69588.972999999998</v>
      </c>
    </row>
    <row r="5" spans="1:11" x14ac:dyDescent="0.25">
      <c r="G5" s="21"/>
      <c r="H5" s="21"/>
      <c r="I5" s="21"/>
      <c r="J5" s="21"/>
    </row>
  </sheetData>
  <mergeCells count="2">
    <mergeCell ref="A1:J1"/>
    <mergeCell ref="A4:E4"/>
  </mergeCells>
  <pageMargins left="0.25" right="0.25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Celkovo</vt:lpstr>
      <vt:lpstr>RIUS NR</vt:lpstr>
      <vt:lpstr>RIUS ZA</vt:lpstr>
      <vt:lpstr>RIUS BB</vt:lpstr>
      <vt:lpstr>RIUS PO</vt:lpstr>
      <vt:lpstr>RIUS KE</vt:lpstr>
      <vt:lpstr>Mesto BA</vt:lpstr>
      <vt:lpstr>Mesto 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Janeček Zuzana</cp:lastModifiedBy>
  <cp:lastPrinted>2018-06-20T07:04:59Z</cp:lastPrinted>
  <dcterms:created xsi:type="dcterms:W3CDTF">2018-01-17T08:09:02Z</dcterms:created>
  <dcterms:modified xsi:type="dcterms:W3CDTF">2019-03-04T08:48:32Z</dcterms:modified>
</cp:coreProperties>
</file>