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a.labajova\Documents\ODBOR KOORDINÁCIE\KontrolaZáverečných Správ\SOŠII.kol_PO2-SC223-2016-14\"/>
    </mc:Choice>
  </mc:AlternateContent>
  <bookViews>
    <workbookView xWindow="0" yWindow="0" windowWidth="28800" windowHeight="12300" tabRatio="681" activeTab="9"/>
  </bookViews>
  <sheets>
    <sheet name="UMR_TT" sheetId="8" r:id="rId1"/>
    <sheet name="UMR_NR" sheetId="9" r:id="rId2"/>
    <sheet name="UMR_ZA" sheetId="13" r:id="rId3"/>
    <sheet name="UMR_PO" sheetId="18" r:id="rId4"/>
    <sheet name="RIUS_TT" sheetId="6" r:id="rId5"/>
    <sheet name="RIUS _NR" sheetId="7" r:id="rId6"/>
    <sheet name="RIUS_TN" sheetId="10" r:id="rId7"/>
    <sheet name="RIUS_ZA" sheetId="12" r:id="rId8"/>
    <sheet name="RIUS_BB" sheetId="14" r:id="rId9"/>
    <sheet name="RIUS_PO" sheetId="17" r:id="rId10"/>
  </sheets>
  <externalReferences>
    <externalReference r:id="rId11"/>
  </externalReferences>
  <definedNames>
    <definedName name="_xlnm._FilterDatabase" localSheetId="5" hidden="1">'RIUS _NR'!$B$2:$J$2</definedName>
    <definedName name="_xlnm._FilterDatabase" localSheetId="9" hidden="1">RIUS_PO!$B$2:$K$2</definedName>
    <definedName name="_xlnm._FilterDatabase" localSheetId="6" hidden="1">RIUS_TN!$B$2:$J$2</definedName>
    <definedName name="_xlnm._FilterDatabase" localSheetId="4" hidden="1">RIUS_TT!$B$2:$J$2</definedName>
    <definedName name="_xlnm._FilterDatabase" localSheetId="7" hidden="1">RIUS_ZA!$B$2:$J$2</definedName>
    <definedName name="_xlnm._FilterDatabase" localSheetId="1" hidden="1">UMR_NR!$B$2:$K$2</definedName>
    <definedName name="_xlnm._FilterDatabase" localSheetId="3" hidden="1">UMR_PO!$B$2:$J$2</definedName>
    <definedName name="_xlnm._FilterDatabase" localSheetId="0" hidden="1">UMR_TT!#REF!</definedName>
    <definedName name="_xlnm._FilterDatabase" localSheetId="2" hidden="1">UMR_ZA!$B$2:$J$2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4" l="1"/>
  <c r="G13" i="14"/>
  <c r="I11" i="6" l="1"/>
  <c r="I11" i="17" l="1"/>
  <c r="I12" i="17" s="1"/>
  <c r="H11" i="17"/>
  <c r="H12" i="17" s="1"/>
  <c r="G12" i="17"/>
  <c r="J3" i="12" l="1"/>
  <c r="J4" i="12" s="1"/>
  <c r="J6" i="12" s="1"/>
  <c r="I4" i="14"/>
  <c r="I5" i="14"/>
  <c r="I6" i="14"/>
  <c r="I7" i="14"/>
  <c r="H4" i="14"/>
  <c r="H5" i="14"/>
  <c r="H6" i="14"/>
  <c r="H7" i="14"/>
  <c r="H11" i="6"/>
  <c r="H12" i="6" s="1"/>
  <c r="J4" i="6"/>
  <c r="I4" i="8"/>
  <c r="I5" i="8"/>
  <c r="I3" i="8"/>
  <c r="H4" i="8"/>
  <c r="H5" i="8"/>
  <c r="H3" i="8"/>
  <c r="G6" i="8"/>
  <c r="J9" i="18"/>
  <c r="H9" i="9"/>
  <c r="H10" i="9" s="1"/>
  <c r="I9" i="9"/>
  <c r="I10" i="9" s="1"/>
  <c r="G10" i="9"/>
  <c r="J3" i="6"/>
  <c r="J3" i="13"/>
  <c r="J4" i="13" s="1"/>
  <c r="J6" i="13" s="1"/>
  <c r="I10" i="18"/>
  <c r="G10" i="18"/>
  <c r="H7" i="18"/>
  <c r="J7" i="18" s="1"/>
  <c r="H4" i="18"/>
  <c r="H3" i="18"/>
  <c r="J3" i="18" s="1"/>
  <c r="H5" i="18"/>
  <c r="J5" i="18" s="1"/>
  <c r="H8" i="18"/>
  <c r="J8" i="18" s="1"/>
  <c r="H6" i="18"/>
  <c r="J6" i="18" s="1"/>
  <c r="I6" i="10"/>
  <c r="H6" i="10"/>
  <c r="G6" i="10"/>
  <c r="J4" i="10"/>
  <c r="J3" i="10"/>
  <c r="J5" i="10"/>
  <c r="I7" i="7"/>
  <c r="J7" i="7"/>
  <c r="J3" i="7"/>
  <c r="I3" i="7"/>
  <c r="J3" i="9"/>
  <c r="J4" i="9" s="1"/>
  <c r="J6" i="9" s="1"/>
  <c r="I3" i="9"/>
  <c r="I4" i="9" s="1"/>
  <c r="J4" i="7"/>
  <c r="I4" i="7"/>
  <c r="H6" i="7"/>
  <c r="I6" i="7" s="1"/>
  <c r="J5" i="7"/>
  <c r="I5" i="7"/>
  <c r="G16" i="9"/>
  <c r="I15" i="9"/>
  <c r="H15" i="9"/>
  <c r="I14" i="9"/>
  <c r="H14" i="9"/>
  <c r="H4" i="9"/>
  <c r="H4" i="12"/>
  <c r="I4" i="12"/>
  <c r="H5" i="6"/>
  <c r="I5" i="6"/>
  <c r="G8" i="7"/>
  <c r="I12" i="14"/>
  <c r="I13" i="14" s="1"/>
  <c r="H12" i="14"/>
  <c r="H13" i="14" s="1"/>
  <c r="J4" i="17"/>
  <c r="J6" i="17" s="1"/>
  <c r="I4" i="17"/>
  <c r="H4" i="17"/>
  <c r="G4" i="17"/>
  <c r="I4" i="13"/>
  <c r="H4" i="13"/>
  <c r="G4" i="13"/>
  <c r="G4" i="12"/>
  <c r="G4" i="9"/>
  <c r="I16" i="7"/>
  <c r="H16" i="7"/>
  <c r="G16" i="7"/>
  <c r="G12" i="6"/>
  <c r="G5" i="6"/>
  <c r="I12" i="6"/>
  <c r="I6" i="8" l="1"/>
  <c r="H8" i="14"/>
  <c r="J6" i="10"/>
  <c r="J8" i="10" s="1"/>
  <c r="I16" i="9"/>
  <c r="H16" i="9"/>
  <c r="H6" i="8"/>
  <c r="J5" i="6"/>
  <c r="J7" i="6" s="1"/>
  <c r="H10" i="18"/>
  <c r="I8" i="7"/>
  <c r="I8" i="14"/>
  <c r="J6" i="7"/>
  <c r="J8" i="7" s="1"/>
  <c r="J10" i="7" s="1"/>
  <c r="J4" i="18"/>
  <c r="J10" i="18" s="1"/>
  <c r="J12" i="18" s="1"/>
  <c r="H8" i="7"/>
</calcChain>
</file>

<file path=xl/sharedStrings.xml><?xml version="1.0" encoding="utf-8"?>
<sst xmlns="http://schemas.openxmlformats.org/spreadsheetml/2006/main" count="354" uniqueCount="152">
  <si>
    <t xml:space="preserve">Kolo </t>
  </si>
  <si>
    <t>ITMS</t>
  </si>
  <si>
    <t>Názov projektu</t>
  </si>
  <si>
    <t>Žiadateľ</t>
  </si>
  <si>
    <t>Žiadané COV</t>
  </si>
  <si>
    <t>Schválené COV</t>
  </si>
  <si>
    <t xml:space="preserve"> schválené NFP</t>
  </si>
  <si>
    <t>Schválené ERDF</t>
  </si>
  <si>
    <t>Vylučovacie kritériá 
(splnené/nesplnené)</t>
  </si>
  <si>
    <t>Hodnotiaca správa PZ (P - pozitívna/N- negatívna)</t>
  </si>
  <si>
    <t>schválené</t>
  </si>
  <si>
    <t xml:space="preserve">Spolu </t>
  </si>
  <si>
    <t>Alokácia</t>
  </si>
  <si>
    <t>neschválené</t>
  </si>
  <si>
    <t>žiadané NFP</t>
  </si>
  <si>
    <t>žiadané ERDF</t>
  </si>
  <si>
    <t>Nitriansky samosprávny kraj</t>
  </si>
  <si>
    <t>Trenčiansky samosprávny kraj</t>
  </si>
  <si>
    <t>Stredná odborná škola technická</t>
  </si>
  <si>
    <t>Stredná odborná škola drevárska</t>
  </si>
  <si>
    <t>Žilinský samosprávny kraj</t>
  </si>
  <si>
    <t>Kvalitné odborné vzdelávanie - úspech na trhu práce</t>
  </si>
  <si>
    <t>Stredná odborná škola hotelových služieb a obchodu</t>
  </si>
  <si>
    <t>Spojená škola</t>
  </si>
  <si>
    <t xml:space="preserve">Dôvod neschválenia </t>
  </si>
  <si>
    <t xml:space="preserve">RIUS Nitra
</t>
  </si>
  <si>
    <t>Deutsch-Slowakische Akademien, a.s.</t>
  </si>
  <si>
    <t xml:space="preserve">UMR Nitra
</t>
  </si>
  <si>
    <t xml:space="preserve">RIUS TN
</t>
  </si>
  <si>
    <t xml:space="preserve">UMR ZA
</t>
  </si>
  <si>
    <t xml:space="preserve">RIUS BB
</t>
  </si>
  <si>
    <t>zastavenie konania</t>
  </si>
  <si>
    <t xml:space="preserve">RIUS PO
</t>
  </si>
  <si>
    <t xml:space="preserve">UMR PO
</t>
  </si>
  <si>
    <t xml:space="preserve">neschválenie § 19 ods. 9, písm. a) </t>
  </si>
  <si>
    <t>-</t>
  </si>
  <si>
    <t>NFP302020M656</t>
  </si>
  <si>
    <t>"Moderná škola - most k zamestnanosti vo vedomostnej spoločnosti"</t>
  </si>
  <si>
    <t>BEZ PREDSUDKOV K ĽUDSKOSTI</t>
  </si>
  <si>
    <t>NFP302020M702</t>
  </si>
  <si>
    <t>Kvalitná príprava - lepšie uplatnenie</t>
  </si>
  <si>
    <t>NFP302020M538</t>
  </si>
  <si>
    <t>Zlepšenie vzdelávacej a odbornej infraštruktúry v SOŠ</t>
  </si>
  <si>
    <t>Stredná odborná škola služieb a lesníctva</t>
  </si>
  <si>
    <t>NFP302020M611</t>
  </si>
  <si>
    <t>Zvýšenie počtu žiakov Súkromnej strednej odbornej školy, Biela voda 2 na praktickom vyučovaní</t>
  </si>
  <si>
    <t>Súkromná spojená škola, ul. Biela voda 2, Kežmarok</t>
  </si>
  <si>
    <t>NFP302020M525</t>
  </si>
  <si>
    <t>Modernizácia SOŠ elektrotechnickej Trnava, Sibírska 1 a realizácia  učebne pre energetiku a elektrotechniku</t>
  </si>
  <si>
    <t>Stredná odborná škola elektrotechnická, Sibírska 1, Trnava</t>
  </si>
  <si>
    <t>NFP302020M658</t>
  </si>
  <si>
    <t>Zvýšenie počtu žiakov Strednej priemyselnej školy elektrotechnickej v Prešove na praktickom vyučovaní</t>
  </si>
  <si>
    <t>Stredná priemyselná škola elektrotechnická</t>
  </si>
  <si>
    <t>NFP302020M729</t>
  </si>
  <si>
    <t>Inovačné odborné vzdelávanie pre trh práce</t>
  </si>
  <si>
    <t>NFP302020M579</t>
  </si>
  <si>
    <t>Zvýšenie počtu žiakov SPŠ strojníckej na praktickom vyučovaní</t>
  </si>
  <si>
    <t>Stredná priemyselná škola strojnícka</t>
  </si>
  <si>
    <t>NFP302020M652</t>
  </si>
  <si>
    <t>Zvýšenie počtu žiakov Strednej odbornej školy technickej v Prešove na praktickom vyučovaní</t>
  </si>
  <si>
    <t>NFP302020M589</t>
  </si>
  <si>
    <t>Zvýšenie počtu žiakov Spojenej školy, Kollárova 10 na praktickom vyučovaní</t>
  </si>
  <si>
    <t>NFP302020M550</t>
  </si>
  <si>
    <t>Zvýšenie počtu žiakov Spojenej školy Ľ. Podjavorinskej na praktickom vyučovaní.</t>
  </si>
  <si>
    <t>NFP302020M446</t>
  </si>
  <si>
    <t>Modernizácia dielní odborného výcviku  a odborných učební pre strojárstvo a elektrotechniku</t>
  </si>
  <si>
    <t>Stredná odborná škola technická, Nová 5245/9, Piešťany</t>
  </si>
  <si>
    <t>NFP302020M548</t>
  </si>
  <si>
    <t>Zvýšenie počtu žiakov Strednej umeleckej školy v Prešove na praktickom vyučovaní</t>
  </si>
  <si>
    <t>Stredná umelecká škola, Vodárenska 3, Prešov</t>
  </si>
  <si>
    <t>NFP302020M546</t>
  </si>
  <si>
    <t>Zriadenie centra odborného vzdelávania a prípravy V SOŠ Partizánske</t>
  </si>
  <si>
    <t>NFP302020M491</t>
  </si>
  <si>
    <t>Zavádzanie nových technológií</t>
  </si>
  <si>
    <t>NFP302020M495</t>
  </si>
  <si>
    <t>Modernizácia praktického vyučovania</t>
  </si>
  <si>
    <t>NFP302020M578</t>
  </si>
  <si>
    <t>Kvalitné odborné vzdelávanie pre potreby automobilového priemyslu a strojárstva v Galante</t>
  </si>
  <si>
    <t>Stredná odborná škola technická Galanta - Műszaki Szakközépiskola Galanta</t>
  </si>
  <si>
    <t>NFP302020M665</t>
  </si>
  <si>
    <t>Zvýšenie počtu žiakov Hotelovej akadémie na praktickom vyučovaní</t>
  </si>
  <si>
    <t>Hotelová akadémia</t>
  </si>
  <si>
    <t>NFP302020M442</t>
  </si>
  <si>
    <t>Rekonštrukcia a modernizácia SOŠ automobilová Trnava, Coburgova 7859/39</t>
  </si>
  <si>
    <t>Stredná odborná škola automobilová, Coburgova 7859/39, Trnava</t>
  </si>
  <si>
    <t>NFP302020M487</t>
  </si>
  <si>
    <t>Modernizácia odborného vzdelávania na SOŠ polytechnickej, Dolný Kubín - Kňažia</t>
  </si>
  <si>
    <t>NFP302020M434</t>
  </si>
  <si>
    <t>Modernizácia odborného vzdelávania v SOŠ poľnohospodárstva a služieb na vidieku Žilina</t>
  </si>
  <si>
    <t>NFP302020M615</t>
  </si>
  <si>
    <t>NFP302020M540</t>
  </si>
  <si>
    <t>Moderné agropodnikanie</t>
  </si>
  <si>
    <t>NFP302020M492</t>
  </si>
  <si>
    <t>Obnova technického vybavenia pre moderné odborné vzdelávanie v škole budúcnosti</t>
  </si>
  <si>
    <t>NFP302020M626</t>
  </si>
  <si>
    <t>Rekonštrukcia budov SSOŠH ŽP</t>
  </si>
  <si>
    <t>Železiarne Podbrezová a.s. skrátene ŽP a.s.</t>
  </si>
  <si>
    <t>NFP302020M521</t>
  </si>
  <si>
    <t>Modernizácia a sprístupnenie odborného vzdelávania v odbore stavebníctvo</t>
  </si>
  <si>
    <t>Stredná priemyselná škola stavebná Dušana Samuela Jurkoviča, Lomonosovova 7, Trnava</t>
  </si>
  <si>
    <t>NFP302020M601</t>
  </si>
  <si>
    <t>Škola pre prax - úspech na trhu práce</t>
  </si>
  <si>
    <t>NFP302020M437</t>
  </si>
  <si>
    <t>Učíme sa pre prax</t>
  </si>
  <si>
    <t>NFP302020M486</t>
  </si>
  <si>
    <t>Odborné vzdelávanie SOŠ drevárskej - úspech v praxi</t>
  </si>
  <si>
    <t>NFP302020M436</t>
  </si>
  <si>
    <t>Progresívne vzdelávanie v cukrárstve a pekárstve</t>
  </si>
  <si>
    <t>NFP302020L768</t>
  </si>
  <si>
    <t>Zvýšenie počtu žiakov Súkromnej strednej umeleckej školy vo Zvolene na praktickom vyučovaní</t>
  </si>
  <si>
    <t>Súkromná stredná umelecká škola</t>
  </si>
  <si>
    <t>NFP302020L287</t>
  </si>
  <si>
    <t>Dobudovanie COVP v SOŠ Šurany</t>
  </si>
  <si>
    <t>NFP302020L033</t>
  </si>
  <si>
    <t>Nákup a modrnizácia materiálno-technického vybavenia odborných pracovísk</t>
  </si>
  <si>
    <t>Spojená škola, Slančíkovej 2, Nitra</t>
  </si>
  <si>
    <t>UMR TT</t>
  </si>
  <si>
    <t>RIUS TT</t>
  </si>
  <si>
    <t>zostatok alokácie po 2. kole</t>
  </si>
  <si>
    <t>zastavené</t>
  </si>
  <si>
    <t>zastavenie § 20 ods. 1 písm. d)</t>
  </si>
  <si>
    <t>Výzva: IROP-PO2-SC223-2016-14 - Zvýšenie počtu žiakov stredných odborných škôl na praktickom vyučovaní (2. kolo)</t>
  </si>
  <si>
    <t>RIUS Nitra</t>
  </si>
  <si>
    <t>Dôvod zastavenia</t>
  </si>
  <si>
    <t>zastavenie podľa § 20, ods. 1, písm. d)</t>
  </si>
  <si>
    <t>zastavenie podľa § 20, ods. 1, písm. a)</t>
  </si>
  <si>
    <t>Výzva: IROP-PO2-SC223-2016-14 - Zvýšenie počtu žiakov stredných odborných škôl na praktickom vyučovaní 2. kolo)</t>
  </si>
  <si>
    <t>splnené</t>
  </si>
  <si>
    <t xml:space="preserve">RIÚS ZA
</t>
  </si>
  <si>
    <t>nespnené</t>
  </si>
  <si>
    <t>neschválenie § 19, ods. 9, písm. b)</t>
  </si>
  <si>
    <t xml:space="preserve">schválené </t>
  </si>
  <si>
    <t xml:space="preserve">neschválenie § 19 ods. 9, písm. b) </t>
  </si>
  <si>
    <t>neschválenie § 19 ods. 9, písm. b)</t>
  </si>
  <si>
    <t>neschválenie § 19, ods. 9, písm. a)</t>
  </si>
  <si>
    <t>Dôvod neschválenia 
(splnené/nesplnené)</t>
  </si>
  <si>
    <t>IČO</t>
  </si>
  <si>
    <t>17053676</t>
  </si>
  <si>
    <t>17055385</t>
  </si>
  <si>
    <t>00399817</t>
  </si>
  <si>
    <t xml:space="preserve">00893251
</t>
  </si>
  <si>
    <t xml:space="preserve">
42077168</t>
  </si>
  <si>
    <t xml:space="preserve">37946765
</t>
  </si>
  <si>
    <t xml:space="preserve">00161845
</t>
  </si>
  <si>
    <t xml:space="preserve">17078466
</t>
  </si>
  <si>
    <t>00161829</t>
  </si>
  <si>
    <t>00162191</t>
  </si>
  <si>
    <t xml:space="preserve">00891568
</t>
  </si>
  <si>
    <t>00158984</t>
  </si>
  <si>
    <t>42156548</t>
  </si>
  <si>
    <t>37861298</t>
  </si>
  <si>
    <t>00161365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</si>
</sst>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4" fontId="2" fillId="0" borderId="2" xfId="0" applyNumberFormat="1" applyFont="1" applyFill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8" fillId="4" borderId="2" xfId="0" applyNumberFormat="1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49" fontId="2" fillId="7" borderId="0" xfId="0" applyNumberFormat="1" applyFont="1" applyFill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930\931\HODNOTENIE\PO2\IROP-PO2-SC223-2016-14%20-%20stredne%20skoly\2.kolo\IROP-PO2-SC223-2016-14_II.ko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o"/>
      <sheetName val="UMR TT"/>
      <sheetName val="UMR TN"/>
      <sheetName val="UMR BB"/>
      <sheetName val="UMR PO"/>
      <sheetName val="RIUS BB"/>
      <sheetName val="RIUS KE"/>
      <sheetName val="Zdroj"/>
      <sheetName val="Háro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I23" sqref="I23"/>
    </sheetView>
  </sheetViews>
  <sheetFormatPr defaultColWidth="9.140625" defaultRowHeight="15.75" x14ac:dyDescent="0.25"/>
  <cols>
    <col min="1" max="1" width="15.5703125" style="1" customWidth="1"/>
    <col min="2" max="2" width="9.28515625" style="1" customWidth="1"/>
    <col min="3" max="3" width="19.85546875" style="1" customWidth="1"/>
    <col min="4" max="5" width="33" style="1" customWidth="1"/>
    <col min="6" max="6" width="21.28515625" style="1" customWidth="1"/>
    <col min="7" max="9" width="17.7109375" style="12" customWidth="1"/>
    <col min="10" max="10" width="25.7109375" style="1" customWidth="1"/>
    <col min="11" max="11" width="35.85546875" style="1" customWidth="1"/>
    <col min="12" max="16384" width="9.140625" style="1"/>
  </cols>
  <sheetData>
    <row r="1" spans="1:10" ht="37.5" customHeight="1" x14ac:dyDescent="0.25">
      <c r="A1" s="81" t="s">
        <v>121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x14ac:dyDescent="0.25">
      <c r="A2" s="2" t="s">
        <v>116</v>
      </c>
      <c r="B2" s="3" t="s">
        <v>0</v>
      </c>
      <c r="C2" s="4" t="s">
        <v>1</v>
      </c>
      <c r="D2" s="3" t="s">
        <v>2</v>
      </c>
      <c r="E2" s="4" t="s">
        <v>3</v>
      </c>
      <c r="F2" s="4" t="s">
        <v>136</v>
      </c>
      <c r="G2" s="5" t="s">
        <v>4</v>
      </c>
      <c r="H2" s="5" t="s">
        <v>14</v>
      </c>
      <c r="I2" s="5" t="s">
        <v>15</v>
      </c>
      <c r="J2" s="3" t="s">
        <v>24</v>
      </c>
    </row>
    <row r="3" spans="1:10" ht="51.75" customHeight="1" x14ac:dyDescent="0.25">
      <c r="A3" s="77" t="s">
        <v>13</v>
      </c>
      <c r="B3" s="13">
        <v>2</v>
      </c>
      <c r="C3" s="30" t="s">
        <v>82</v>
      </c>
      <c r="D3" s="31" t="s">
        <v>83</v>
      </c>
      <c r="E3" s="31" t="s">
        <v>84</v>
      </c>
      <c r="F3" s="71" t="s">
        <v>137</v>
      </c>
      <c r="G3" s="32">
        <v>1173730.2</v>
      </c>
      <c r="H3" s="8">
        <f>ROUND(G3*0.95,2)</f>
        <v>1115043.69</v>
      </c>
      <c r="I3" s="8">
        <f>ROUND(G3*0.85,2)</f>
        <v>997670.67</v>
      </c>
      <c r="J3" s="13" t="s">
        <v>130</v>
      </c>
    </row>
    <row r="4" spans="1:10" ht="63" x14ac:dyDescent="0.25">
      <c r="A4" s="77"/>
      <c r="B4" s="47">
        <v>2</v>
      </c>
      <c r="C4" s="30" t="s">
        <v>47</v>
      </c>
      <c r="D4" s="31" t="s">
        <v>48</v>
      </c>
      <c r="E4" s="31" t="s">
        <v>49</v>
      </c>
      <c r="F4" s="71" t="s">
        <v>138</v>
      </c>
      <c r="G4" s="32">
        <v>1367331.27</v>
      </c>
      <c r="H4" s="8">
        <f t="shared" ref="H4:H5" si="0">ROUND(G4*0.95,2)</f>
        <v>1298964.71</v>
      </c>
      <c r="I4" s="8">
        <f t="shared" ref="I4:I5" si="1">ROUND(G4*0.85,2)</f>
        <v>1162231.58</v>
      </c>
      <c r="J4" s="47" t="s">
        <v>130</v>
      </c>
    </row>
    <row r="5" spans="1:10" ht="63" x14ac:dyDescent="0.25">
      <c r="A5" s="77"/>
      <c r="B5" s="13">
        <v>2</v>
      </c>
      <c r="C5" s="30" t="s">
        <v>97</v>
      </c>
      <c r="D5" s="31" t="s">
        <v>98</v>
      </c>
      <c r="E5" s="31" t="s">
        <v>99</v>
      </c>
      <c r="F5" s="71" t="s">
        <v>139</v>
      </c>
      <c r="G5" s="32">
        <v>147601.78</v>
      </c>
      <c r="H5" s="8">
        <f t="shared" si="0"/>
        <v>140221.69</v>
      </c>
      <c r="I5" s="8">
        <f t="shared" si="1"/>
        <v>125461.51</v>
      </c>
      <c r="J5" s="47" t="s">
        <v>130</v>
      </c>
    </row>
    <row r="6" spans="1:10" x14ac:dyDescent="0.25">
      <c r="A6" s="78" t="s">
        <v>11</v>
      </c>
      <c r="B6" s="79"/>
      <c r="C6" s="79"/>
      <c r="D6" s="79"/>
      <c r="E6" s="79"/>
      <c r="F6" s="79"/>
      <c r="G6" s="8">
        <f>SUM(G3:G5)</f>
        <v>2688663.2499999995</v>
      </c>
      <c r="H6" s="8">
        <f>SUM(H3:H5)</f>
        <v>2554230.09</v>
      </c>
      <c r="I6" s="8">
        <f>SUM(I3:I5)</f>
        <v>2285363.7599999998</v>
      </c>
      <c r="J6" s="13"/>
    </row>
    <row r="10" spans="1:10" x14ac:dyDescent="0.25">
      <c r="A10" s="16"/>
      <c r="B10" s="16"/>
      <c r="C10" s="17"/>
      <c r="D10" s="16"/>
      <c r="E10" s="16"/>
      <c r="F10" s="17"/>
      <c r="G10" s="18"/>
      <c r="H10" s="18"/>
      <c r="I10" s="18"/>
      <c r="J10" s="16"/>
    </row>
    <row r="11" spans="1:10" ht="63.75" customHeight="1" x14ac:dyDescent="0.25">
      <c r="A11" s="80"/>
      <c r="B11" s="19"/>
      <c r="C11" s="20"/>
      <c r="D11" s="21"/>
      <c r="E11" s="21"/>
      <c r="F11" s="21"/>
      <c r="G11" s="22"/>
      <c r="H11" s="23"/>
      <c r="I11" s="22"/>
      <c r="J11" s="19"/>
    </row>
    <row r="12" spans="1:10" ht="31.7" customHeight="1" x14ac:dyDescent="0.25">
      <c r="A12" s="80"/>
      <c r="B12" s="19"/>
      <c r="C12" s="20"/>
      <c r="D12" s="21"/>
      <c r="E12" s="21"/>
      <c r="F12" s="21"/>
      <c r="G12" s="22"/>
      <c r="H12" s="23"/>
      <c r="I12" s="22"/>
      <c r="J12" s="19"/>
    </row>
    <row r="13" spans="1:10" ht="47.45" customHeight="1" x14ac:dyDescent="0.25">
      <c r="A13" s="80"/>
      <c r="B13" s="19"/>
      <c r="C13" s="22"/>
      <c r="D13" s="22"/>
      <c r="E13" s="22"/>
      <c r="F13" s="22"/>
      <c r="G13" s="22"/>
      <c r="H13" s="22"/>
      <c r="I13" s="22"/>
      <c r="J13" s="19"/>
    </row>
    <row r="14" spans="1:10" x14ac:dyDescent="0.25">
      <c r="A14" s="80"/>
      <c r="B14" s="80"/>
      <c r="C14" s="80"/>
      <c r="D14" s="80"/>
      <c r="E14" s="80"/>
      <c r="F14" s="80"/>
      <c r="G14" s="22"/>
      <c r="H14" s="22"/>
      <c r="I14" s="22"/>
      <c r="J14" s="19"/>
    </row>
    <row r="15" spans="1:10" x14ac:dyDescent="0.25">
      <c r="A15" s="19"/>
      <c r="B15" s="19"/>
      <c r="C15" s="19"/>
      <c r="D15" s="19"/>
      <c r="E15" s="70"/>
      <c r="F15" s="19"/>
      <c r="G15" s="22"/>
      <c r="H15" s="22"/>
      <c r="I15" s="22"/>
      <c r="J15" s="19"/>
    </row>
    <row r="16" spans="1:10" x14ac:dyDescent="0.25">
      <c r="A16" s="19"/>
      <c r="B16" s="19"/>
      <c r="C16" s="19"/>
      <c r="D16" s="19"/>
      <c r="E16" s="70"/>
      <c r="F16" s="19"/>
      <c r="G16" s="22"/>
      <c r="H16" s="22"/>
      <c r="I16" s="22"/>
      <c r="J16" s="19"/>
    </row>
  </sheetData>
  <mergeCells count="5">
    <mergeCell ref="A3:A5"/>
    <mergeCell ref="A6:F6"/>
    <mergeCell ref="A11:A13"/>
    <mergeCell ref="A14:F14"/>
    <mergeCell ref="A1:J1"/>
  </mergeCells>
  <dataValidations count="1">
    <dataValidation type="textLength" operator="equal" allowBlank="1" showInputMessage="1" showErrorMessage="1" sqref="C11:C12">
      <formula1>13</formula1>
    </dataValidation>
  </dataValidations>
  <pageMargins left="0.25" right="0.25" top="0.75" bottom="0.75" header="0.3" footer="0.3"/>
  <pageSetup paperSize="9" scale="44" fitToHeight="0" orientation="landscape" r:id="rId1"/>
  <ignoredErrors>
    <ignoredError sqref="F3:F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'\\file\group\930\931\HODNOTENIE\PO2\IROP-PO2-SC223-2016-14 - stredne skoly\2.kolo\[IROP-PO2-SC223-2016-14_II.kolo.xlsx]Zdroj'!#REF!</xm:f>
          </x14:formula1>
          <xm:sqref>D3:E5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19" sqref="N19"/>
    </sheetView>
  </sheetViews>
  <sheetFormatPr defaultColWidth="9.140625" defaultRowHeight="15.75" x14ac:dyDescent="0.25"/>
  <cols>
    <col min="1" max="1" width="15.5703125" style="1" customWidth="1"/>
    <col min="2" max="2" width="9.28515625" style="1" customWidth="1"/>
    <col min="3" max="3" width="17.140625" style="1" customWidth="1"/>
    <col min="4" max="5" width="33" style="1" customWidth="1"/>
    <col min="6" max="6" width="29" style="1" customWidth="1"/>
    <col min="7" max="7" width="15.85546875" style="12" customWidth="1"/>
    <col min="8" max="8" width="14.7109375" style="12" customWidth="1"/>
    <col min="9" max="10" width="15.42578125" style="12" customWidth="1"/>
    <col min="11" max="11" width="25.7109375" style="1" customWidth="1"/>
    <col min="12" max="12" width="35.85546875" style="1" customWidth="1"/>
    <col min="13" max="16384" width="9.140625" style="1"/>
  </cols>
  <sheetData>
    <row r="1" spans="1:12" ht="37.5" customHeight="1" x14ac:dyDescent="0.25">
      <c r="A1" s="81" t="s">
        <v>121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2" ht="47.25" x14ac:dyDescent="0.25">
      <c r="A2" s="2" t="s">
        <v>32</v>
      </c>
      <c r="B2" s="3" t="s">
        <v>0</v>
      </c>
      <c r="C2" s="4" t="s">
        <v>1</v>
      </c>
      <c r="D2" s="3" t="s">
        <v>2</v>
      </c>
      <c r="E2" s="4" t="s">
        <v>3</v>
      </c>
      <c r="F2" s="73" t="s">
        <v>136</v>
      </c>
      <c r="G2" s="5" t="s">
        <v>4</v>
      </c>
      <c r="H2" s="5" t="s">
        <v>5</v>
      </c>
      <c r="I2" s="5" t="s">
        <v>6</v>
      </c>
      <c r="J2" s="5" t="s">
        <v>7</v>
      </c>
      <c r="K2" s="4" t="s">
        <v>9</v>
      </c>
    </row>
    <row r="3" spans="1:12" ht="52.5" customHeight="1" x14ac:dyDescent="0.25">
      <c r="A3" s="26"/>
      <c r="B3" s="26"/>
      <c r="C3" s="34"/>
      <c r="D3" s="45"/>
      <c r="E3" s="68"/>
      <c r="F3" s="45"/>
      <c r="G3" s="35"/>
      <c r="H3" s="8"/>
      <c r="I3" s="8"/>
      <c r="J3" s="8"/>
      <c r="K3" s="9"/>
    </row>
    <row r="4" spans="1:12" x14ac:dyDescent="0.25">
      <c r="A4" s="55" t="s">
        <v>11</v>
      </c>
      <c r="B4" s="56"/>
      <c r="C4" s="56"/>
      <c r="D4" s="56"/>
      <c r="E4" s="69"/>
      <c r="F4" s="56"/>
      <c r="G4" s="8">
        <f>SUM(G3:G3)</f>
        <v>0</v>
      </c>
      <c r="H4" s="8">
        <f>SUM(H3:H3)</f>
        <v>0</v>
      </c>
      <c r="I4" s="8">
        <f>SUM(I3:I3)</f>
        <v>0</v>
      </c>
      <c r="J4" s="33">
        <f>SUM(J3:J3)</f>
        <v>0</v>
      </c>
      <c r="K4" s="13"/>
    </row>
    <row r="5" spans="1:12" ht="14.25" customHeight="1" x14ac:dyDescent="0.25">
      <c r="A5" s="91" t="s">
        <v>12</v>
      </c>
      <c r="B5" s="91"/>
      <c r="C5" s="91"/>
      <c r="D5" s="91"/>
      <c r="E5" s="91"/>
      <c r="F5" s="91"/>
      <c r="G5" s="11"/>
      <c r="H5" s="11"/>
      <c r="I5" s="11"/>
      <c r="J5" s="49">
        <v>1703697.1948421076</v>
      </c>
      <c r="K5" s="57"/>
    </row>
    <row r="6" spans="1:12" ht="15.75" customHeight="1" x14ac:dyDescent="0.25">
      <c r="A6" s="91" t="s">
        <v>118</v>
      </c>
      <c r="B6" s="91"/>
      <c r="C6" s="91"/>
      <c r="D6" s="91"/>
      <c r="E6" s="91"/>
      <c r="F6" s="91"/>
      <c r="G6" s="11"/>
      <c r="H6" s="11"/>
      <c r="I6" s="11"/>
      <c r="J6" s="10">
        <f>J5-J4</f>
        <v>1703697.1948421076</v>
      </c>
      <c r="K6" s="57"/>
    </row>
    <row r="10" spans="1:12" ht="63" x14ac:dyDescent="0.25">
      <c r="A10" s="2" t="s">
        <v>32</v>
      </c>
      <c r="B10" s="3" t="s">
        <v>0</v>
      </c>
      <c r="C10" s="4" t="s">
        <v>1</v>
      </c>
      <c r="D10" s="3" t="s">
        <v>2</v>
      </c>
      <c r="E10" s="4" t="s">
        <v>3</v>
      </c>
      <c r="F10" s="72" t="s">
        <v>136</v>
      </c>
      <c r="G10" s="5" t="s">
        <v>4</v>
      </c>
      <c r="H10" s="5" t="s">
        <v>14</v>
      </c>
      <c r="I10" s="5" t="s">
        <v>15</v>
      </c>
      <c r="J10" s="5" t="s">
        <v>8</v>
      </c>
      <c r="K10" s="3" t="s">
        <v>24</v>
      </c>
    </row>
    <row r="11" spans="1:12" ht="47.25" x14ac:dyDescent="0.25">
      <c r="A11" s="53" t="s">
        <v>13</v>
      </c>
      <c r="B11" s="53">
        <v>2</v>
      </c>
      <c r="C11" s="34" t="s">
        <v>44</v>
      </c>
      <c r="D11" s="53" t="s">
        <v>45</v>
      </c>
      <c r="E11" s="53" t="s">
        <v>46</v>
      </c>
      <c r="F11" s="68">
        <v>51076438</v>
      </c>
      <c r="G11" s="35">
        <v>911711.64</v>
      </c>
      <c r="H11" s="8">
        <f>G11*0.95</f>
        <v>866126.05799999996</v>
      </c>
      <c r="I11" s="8">
        <f>G11+0.85</f>
        <v>911712.49</v>
      </c>
      <c r="J11" s="8" t="s">
        <v>127</v>
      </c>
      <c r="K11" s="7" t="s">
        <v>132</v>
      </c>
      <c r="L11" s="54"/>
    </row>
    <row r="12" spans="1:12" x14ac:dyDescent="0.25">
      <c r="A12" s="55" t="s">
        <v>11</v>
      </c>
      <c r="B12" s="56"/>
      <c r="C12" s="56"/>
      <c r="D12" s="56"/>
      <c r="E12" s="69"/>
      <c r="F12" s="56"/>
      <c r="G12" s="8">
        <f>SUM(G11:G11)</f>
        <v>911711.64</v>
      </c>
      <c r="H12" s="8">
        <f>SUM(H11:H11)</f>
        <v>866126.05799999996</v>
      </c>
      <c r="I12" s="8">
        <f>SUM(I11:I11)</f>
        <v>911712.49</v>
      </c>
      <c r="J12" s="8"/>
      <c r="K12" s="53"/>
    </row>
  </sheetData>
  <autoFilter ref="B2:K2"/>
  <mergeCells count="3">
    <mergeCell ref="A1:K1"/>
    <mergeCell ref="A5:F5"/>
    <mergeCell ref="A6:F6"/>
  </mergeCells>
  <conditionalFormatting sqref="J6">
    <cfRule type="cellIs" dxfId="0" priority="3" operator="greaterThan">
      <formula>0</formula>
    </cfRule>
  </conditionalFormatting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'\\file\group\930\931\HODNOTENIE\PO2\IROP-PO2-SC223-2016-14 - stredne skoly\2.kolo\[IROP-PO2-SC223-2016-14_II.kolo.xlsx]Zdroj'!#REF!</xm:f>
          </x14:formula1>
          <xm:sqref>D3:E3 D11</xm:sqref>
        </x14:dataValidation>
        <x14:dataValidation type="list" allowBlank="1" showInputMessage="1" showErrorMessage="1">
          <x14:formula1>
            <xm:f>'\\file\group\930\931\HODNOTENIE\PO2\IROP-PO2-SC223-2016-14 - stredne skoly\2.kolo\[IROP-PO2-SC223-2016-14_II.kolo.xlsx]Zdroj'!#REF!</xm:f>
          </x14:formula1>
          <xm:sqref>F3 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8" sqref="G18"/>
    </sheetView>
  </sheetViews>
  <sheetFormatPr defaultColWidth="9.140625" defaultRowHeight="15.75" x14ac:dyDescent="0.25"/>
  <cols>
    <col min="1" max="1" width="15.5703125" style="1" customWidth="1"/>
    <col min="2" max="2" width="9.28515625" style="1" customWidth="1"/>
    <col min="3" max="3" width="18.5703125" style="1" customWidth="1"/>
    <col min="4" max="5" width="33" style="1" customWidth="1"/>
    <col min="6" max="6" width="29" style="1" customWidth="1"/>
    <col min="7" max="7" width="15.85546875" style="12" customWidth="1"/>
    <col min="8" max="8" width="14.7109375" style="12" customWidth="1"/>
    <col min="9" max="10" width="15.42578125" style="12" customWidth="1"/>
    <col min="11" max="11" width="25.7109375" style="1" customWidth="1"/>
    <col min="12" max="12" width="35.85546875" style="1" customWidth="1"/>
    <col min="13" max="16384" width="9.140625" style="1"/>
  </cols>
  <sheetData>
    <row r="1" spans="1:11" ht="37.5" customHeight="1" x14ac:dyDescent="0.25">
      <c r="A1" s="81" t="s">
        <v>121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31.5" x14ac:dyDescent="0.25">
      <c r="A2" s="2" t="s">
        <v>27</v>
      </c>
      <c r="B2" s="3" t="s">
        <v>0</v>
      </c>
      <c r="C2" s="4" t="s">
        <v>1</v>
      </c>
      <c r="D2" s="3" t="s">
        <v>2</v>
      </c>
      <c r="E2" s="4" t="s">
        <v>3</v>
      </c>
      <c r="F2" s="72" t="s">
        <v>136</v>
      </c>
      <c r="G2" s="5" t="s">
        <v>4</v>
      </c>
      <c r="H2" s="5" t="s">
        <v>5</v>
      </c>
      <c r="I2" s="5" t="s">
        <v>6</v>
      </c>
      <c r="J2" s="5" t="s">
        <v>7</v>
      </c>
      <c r="K2" s="4"/>
    </row>
    <row r="3" spans="1:11" ht="36.75" customHeight="1" x14ac:dyDescent="0.25">
      <c r="A3" s="46" t="s">
        <v>10</v>
      </c>
      <c r="B3" s="26">
        <v>2</v>
      </c>
      <c r="C3" s="30" t="s">
        <v>106</v>
      </c>
      <c r="D3" s="31" t="s">
        <v>107</v>
      </c>
      <c r="E3" s="31" t="s">
        <v>16</v>
      </c>
      <c r="F3" s="68">
        <v>37861298</v>
      </c>
      <c r="G3" s="32">
        <v>1151254.24</v>
      </c>
      <c r="H3" s="8">
        <v>1151254.24</v>
      </c>
      <c r="I3" s="8">
        <f>H3*0.95</f>
        <v>1093691.5279999999</v>
      </c>
      <c r="J3" s="8">
        <f>H3*0.85</f>
        <v>978566.10399999993</v>
      </c>
      <c r="K3" s="9"/>
    </row>
    <row r="4" spans="1:11" s="61" customFormat="1" x14ac:dyDescent="0.25">
      <c r="A4" s="82" t="s">
        <v>11</v>
      </c>
      <c r="B4" s="83"/>
      <c r="C4" s="83"/>
      <c r="D4" s="83"/>
      <c r="E4" s="83"/>
      <c r="F4" s="83"/>
      <c r="G4" s="58">
        <f>SUM(G3:G3)</f>
        <v>1151254.24</v>
      </c>
      <c r="H4" s="58">
        <f>SUM(H3:H3)</f>
        <v>1151254.24</v>
      </c>
      <c r="I4" s="58">
        <f>SUM(I3:I3)</f>
        <v>1093691.5279999999</v>
      </c>
      <c r="J4" s="58">
        <f>SUM(J3:J3)</f>
        <v>978566.10399999993</v>
      </c>
      <c r="K4" s="60"/>
    </row>
    <row r="5" spans="1:11" s="61" customFormat="1" ht="14.25" customHeight="1" x14ac:dyDescent="0.25">
      <c r="A5" s="84" t="s">
        <v>12</v>
      </c>
      <c r="B5" s="84"/>
      <c r="C5" s="84"/>
      <c r="D5" s="84"/>
      <c r="E5" s="84"/>
      <c r="F5" s="84"/>
      <c r="G5" s="62"/>
      <c r="H5" s="62"/>
      <c r="I5" s="62"/>
      <c r="J5" s="65">
        <v>5300659.781342105</v>
      </c>
      <c r="K5" s="63"/>
    </row>
    <row r="6" spans="1:11" s="61" customFormat="1" ht="15.75" customHeight="1" x14ac:dyDescent="0.25">
      <c r="A6" s="84" t="s">
        <v>118</v>
      </c>
      <c r="B6" s="84"/>
      <c r="C6" s="84"/>
      <c r="D6" s="84"/>
      <c r="E6" s="84"/>
      <c r="F6" s="84"/>
      <c r="G6" s="62"/>
      <c r="H6" s="62"/>
      <c r="I6" s="62"/>
      <c r="J6" s="62">
        <f>J5-J4</f>
        <v>4322093.6773421047</v>
      </c>
      <c r="K6" s="63"/>
    </row>
    <row r="8" spans="1:11" ht="63" x14ac:dyDescent="0.25">
      <c r="A8" s="2"/>
      <c r="B8" s="3" t="s">
        <v>0</v>
      </c>
      <c r="C8" s="4" t="s">
        <v>1</v>
      </c>
      <c r="D8" s="3" t="s">
        <v>2</v>
      </c>
      <c r="E8" s="4" t="s">
        <v>3</v>
      </c>
      <c r="F8" s="72" t="s">
        <v>136</v>
      </c>
      <c r="G8" s="5" t="s">
        <v>4</v>
      </c>
      <c r="H8" s="5" t="s">
        <v>14</v>
      </c>
      <c r="I8" s="5" t="s">
        <v>15</v>
      </c>
      <c r="J8" s="5" t="s">
        <v>8</v>
      </c>
      <c r="K8" s="3" t="s">
        <v>24</v>
      </c>
    </row>
    <row r="9" spans="1:11" ht="31.5" x14ac:dyDescent="0.25">
      <c r="A9" s="46" t="s">
        <v>13</v>
      </c>
      <c r="B9" s="46">
        <v>2</v>
      </c>
      <c r="C9" s="8" t="s">
        <v>53</v>
      </c>
      <c r="D9" s="8" t="s">
        <v>54</v>
      </c>
      <c r="E9" s="8" t="s">
        <v>26</v>
      </c>
      <c r="F9" s="68">
        <v>47342242</v>
      </c>
      <c r="G9" s="8">
        <v>1304384.6100000001</v>
      </c>
      <c r="H9" s="8">
        <f>G9*0.9</f>
        <v>1173946.1490000002</v>
      </c>
      <c r="I9" s="8">
        <f>G9*0.85</f>
        <v>1108726.9185000001</v>
      </c>
      <c r="J9" s="8" t="s">
        <v>129</v>
      </c>
      <c r="K9" s="46" t="s">
        <v>34</v>
      </c>
    </row>
    <row r="10" spans="1:11" x14ac:dyDescent="0.25">
      <c r="A10" s="78" t="s">
        <v>11</v>
      </c>
      <c r="B10" s="79"/>
      <c r="C10" s="79"/>
      <c r="D10" s="79"/>
      <c r="E10" s="79"/>
      <c r="F10" s="79"/>
      <c r="G10" s="8">
        <f>SUM(G9:G9)</f>
        <v>1304384.6100000001</v>
      </c>
      <c r="H10" s="8">
        <f>SUM(H9:H9)</f>
        <v>1173946.1490000002</v>
      </c>
      <c r="I10" s="8">
        <f>SUM(I9:I9)</f>
        <v>1108726.9185000001</v>
      </c>
      <c r="J10" s="8"/>
      <c r="K10" s="46"/>
    </row>
    <row r="12" spans="1:11" x14ac:dyDescent="0.25">
      <c r="A12" s="16"/>
      <c r="B12" s="16"/>
      <c r="C12" s="17"/>
      <c r="D12" s="16"/>
      <c r="E12" s="16"/>
      <c r="F12" s="17"/>
      <c r="G12" s="18"/>
      <c r="H12" s="18"/>
      <c r="I12" s="18"/>
      <c r="J12" s="18"/>
      <c r="K12" s="16"/>
    </row>
    <row r="13" spans="1:11" ht="63" x14ac:dyDescent="0.25">
      <c r="A13" s="2"/>
      <c r="B13" s="3" t="s">
        <v>0</v>
      </c>
      <c r="C13" s="4" t="s">
        <v>1</v>
      </c>
      <c r="D13" s="3" t="s">
        <v>2</v>
      </c>
      <c r="E13" s="4" t="s">
        <v>3</v>
      </c>
      <c r="F13" s="72" t="s">
        <v>136</v>
      </c>
      <c r="G13" s="5" t="s">
        <v>4</v>
      </c>
      <c r="H13" s="5" t="s">
        <v>14</v>
      </c>
      <c r="I13" s="5" t="s">
        <v>15</v>
      </c>
      <c r="J13" s="5" t="s">
        <v>8</v>
      </c>
      <c r="K13" s="3" t="s">
        <v>123</v>
      </c>
    </row>
    <row r="14" spans="1:11" ht="47.25" x14ac:dyDescent="0.25">
      <c r="A14" s="85" t="s">
        <v>119</v>
      </c>
      <c r="B14" s="26">
        <v>2</v>
      </c>
      <c r="C14" s="30" t="s">
        <v>113</v>
      </c>
      <c r="D14" s="31" t="s">
        <v>114</v>
      </c>
      <c r="E14" s="31" t="s">
        <v>115</v>
      </c>
      <c r="F14" s="71" t="s">
        <v>151</v>
      </c>
      <c r="G14" s="32">
        <v>251959.45</v>
      </c>
      <c r="H14" s="15">
        <f>ROUND(G14*0.95,2)</f>
        <v>239361.48</v>
      </c>
      <c r="I14" s="15">
        <f>ROUND(G14*0.85,2)</f>
        <v>214165.53</v>
      </c>
      <c r="J14" s="8" t="s">
        <v>35</v>
      </c>
      <c r="K14" s="14" t="s">
        <v>124</v>
      </c>
    </row>
    <row r="15" spans="1:11" ht="39" customHeight="1" x14ac:dyDescent="0.25">
      <c r="A15" s="86"/>
      <c r="B15" s="26">
        <v>2</v>
      </c>
      <c r="C15" s="30" t="s">
        <v>100</v>
      </c>
      <c r="D15" s="31" t="s">
        <v>101</v>
      </c>
      <c r="E15" s="31" t="s">
        <v>16</v>
      </c>
      <c r="F15" s="1">
        <v>37861298</v>
      </c>
      <c r="G15" s="32">
        <v>672377.36</v>
      </c>
      <c r="H15" s="15">
        <f>ROUND(G15*0.95,2)</f>
        <v>638758.49</v>
      </c>
      <c r="I15" s="15">
        <f>ROUND(G15*0.85,2)</f>
        <v>571520.76</v>
      </c>
      <c r="J15" s="8" t="s">
        <v>35</v>
      </c>
      <c r="K15" s="14" t="s">
        <v>125</v>
      </c>
    </row>
    <row r="16" spans="1:11" ht="22.7" customHeight="1" x14ac:dyDescent="0.25">
      <c r="A16" s="78" t="s">
        <v>11</v>
      </c>
      <c r="B16" s="79"/>
      <c r="C16" s="79"/>
      <c r="D16" s="79"/>
      <c r="E16" s="79"/>
      <c r="F16" s="79"/>
      <c r="G16" s="8">
        <f>SUM(G14:G15)</f>
        <v>924336.81</v>
      </c>
      <c r="H16" s="8">
        <f t="shared" ref="H16:I16" si="0">SUM(H14:H15)</f>
        <v>878119.97</v>
      </c>
      <c r="I16" s="8">
        <f t="shared" si="0"/>
        <v>785686.29</v>
      </c>
      <c r="J16" s="8"/>
      <c r="K16" s="26"/>
    </row>
    <row r="17" spans="1:11" x14ac:dyDescent="0.25">
      <c r="A17" s="19"/>
      <c r="B17" s="19"/>
      <c r="C17" s="19"/>
      <c r="D17" s="19"/>
      <c r="E17" s="70"/>
      <c r="F17" s="19"/>
      <c r="G17" s="22"/>
      <c r="H17" s="22"/>
      <c r="I17" s="22"/>
      <c r="J17" s="22"/>
      <c r="K17" s="19"/>
    </row>
    <row r="18" spans="1:11" x14ac:dyDescent="0.25">
      <c r="A18" s="19"/>
      <c r="B18" s="19"/>
      <c r="C18" s="19"/>
      <c r="D18" s="19"/>
      <c r="E18" s="70"/>
      <c r="F18" s="19"/>
      <c r="G18" s="22"/>
      <c r="H18" s="22"/>
      <c r="I18" s="22"/>
      <c r="J18" s="22"/>
      <c r="K18" s="19"/>
    </row>
    <row r="19" spans="1:11" x14ac:dyDescent="0.25">
      <c r="A19" s="19"/>
      <c r="B19" s="19"/>
      <c r="C19" s="19"/>
      <c r="D19" s="19"/>
      <c r="E19" s="70"/>
      <c r="F19" s="19"/>
      <c r="G19" s="22"/>
      <c r="H19" s="22"/>
      <c r="I19" s="22"/>
      <c r="J19" s="22"/>
      <c r="K19" s="19"/>
    </row>
    <row r="20" spans="1:11" x14ac:dyDescent="0.25">
      <c r="A20" s="16"/>
      <c r="B20" s="16"/>
      <c r="C20" s="17"/>
      <c r="D20" s="16"/>
      <c r="E20" s="16"/>
      <c r="F20" s="17"/>
      <c r="G20" s="18"/>
      <c r="H20" s="18"/>
      <c r="I20" s="18"/>
      <c r="J20" s="18"/>
      <c r="K20" s="16"/>
    </row>
    <row r="21" spans="1:11" ht="63.75" customHeight="1" x14ac:dyDescent="0.25">
      <c r="A21" s="80"/>
      <c r="B21" s="19"/>
      <c r="C21" s="20"/>
      <c r="D21" s="21"/>
      <c r="E21" s="21"/>
      <c r="F21" s="21"/>
      <c r="G21" s="22"/>
      <c r="H21" s="23"/>
      <c r="I21" s="22"/>
      <c r="J21" s="22"/>
      <c r="K21" s="19"/>
    </row>
    <row r="22" spans="1:11" ht="31.7" customHeight="1" x14ac:dyDescent="0.25">
      <c r="A22" s="80"/>
      <c r="B22" s="19"/>
      <c r="C22" s="20"/>
      <c r="D22" s="21"/>
      <c r="E22" s="21"/>
      <c r="F22" s="21"/>
      <c r="G22" s="22"/>
      <c r="H22" s="23"/>
      <c r="I22" s="22"/>
      <c r="J22" s="22"/>
      <c r="K22" s="19"/>
    </row>
    <row r="23" spans="1:11" ht="47.45" customHeight="1" x14ac:dyDescent="0.25">
      <c r="A23" s="80"/>
      <c r="B23" s="19"/>
      <c r="C23" s="22"/>
      <c r="D23" s="22"/>
      <c r="E23" s="22"/>
      <c r="F23" s="22"/>
      <c r="G23" s="22"/>
      <c r="H23" s="22"/>
      <c r="I23" s="22"/>
      <c r="J23" s="22"/>
      <c r="K23" s="19"/>
    </row>
    <row r="24" spans="1:11" x14ac:dyDescent="0.25">
      <c r="A24" s="80"/>
      <c r="B24" s="80"/>
      <c r="C24" s="80"/>
      <c r="D24" s="80"/>
      <c r="E24" s="80"/>
      <c r="F24" s="80"/>
      <c r="G24" s="22"/>
      <c r="H24" s="22"/>
      <c r="I24" s="22"/>
      <c r="J24" s="22"/>
      <c r="K24" s="19"/>
    </row>
    <row r="25" spans="1:11" x14ac:dyDescent="0.25">
      <c r="A25" s="19"/>
      <c r="B25" s="19"/>
      <c r="C25" s="19"/>
      <c r="D25" s="19"/>
      <c r="E25" s="70"/>
      <c r="F25" s="19"/>
      <c r="G25" s="22"/>
      <c r="H25" s="22"/>
      <c r="I25" s="22"/>
      <c r="J25" s="22"/>
      <c r="K25" s="19"/>
    </row>
    <row r="26" spans="1:11" x14ac:dyDescent="0.25">
      <c r="A26" s="19"/>
      <c r="B26" s="19"/>
      <c r="C26" s="19"/>
      <c r="D26" s="19"/>
      <c r="E26" s="70"/>
      <c r="F26" s="19"/>
      <c r="G26" s="22"/>
      <c r="H26" s="22"/>
      <c r="I26" s="22"/>
      <c r="J26" s="22"/>
      <c r="K26" s="19"/>
    </row>
  </sheetData>
  <autoFilter ref="B2:K2"/>
  <mergeCells count="9">
    <mergeCell ref="A16:F16"/>
    <mergeCell ref="A21:A23"/>
    <mergeCell ref="A24:F24"/>
    <mergeCell ref="A1:K1"/>
    <mergeCell ref="A4:F4"/>
    <mergeCell ref="A5:F5"/>
    <mergeCell ref="A6:F6"/>
    <mergeCell ref="A14:A15"/>
    <mergeCell ref="A10:F10"/>
  </mergeCells>
  <dataValidations count="1">
    <dataValidation type="textLength" operator="equal" allowBlank="1" showInputMessage="1" showErrorMessage="1" sqref="C21:C22">
      <formula1>13</formula1>
    </dataValidation>
  </dataValidations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'\\file\group\930\931\HODNOTENIE\PO2\IROP-PO2-SC223-2016-14 - stredne skoly\2.kolo\[IROP-PO2-SC223-2016-14_II.kolo.xlsx]Zdroj'!#REF!</xm:f>
          </x14:formula1>
          <xm:sqref>E3 D3 D14:D15 E14:E15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4" sqref="E24"/>
    </sheetView>
  </sheetViews>
  <sheetFormatPr defaultColWidth="9.140625" defaultRowHeight="15.75" x14ac:dyDescent="0.25"/>
  <cols>
    <col min="1" max="1" width="15.5703125" style="1" customWidth="1"/>
    <col min="2" max="2" width="9.28515625" style="1" customWidth="1"/>
    <col min="3" max="3" width="19.5703125" style="1" customWidth="1"/>
    <col min="4" max="4" width="47.28515625" style="1" customWidth="1"/>
    <col min="5" max="5" width="34.42578125" style="1" customWidth="1"/>
    <col min="6" max="6" width="26.28515625" style="1" customWidth="1"/>
    <col min="7" max="7" width="15.85546875" style="12" customWidth="1"/>
    <col min="8" max="8" width="14.7109375" style="12" customWidth="1"/>
    <col min="9" max="9" width="19.28515625" style="12" customWidth="1"/>
    <col min="10" max="10" width="15.42578125" style="12" customWidth="1"/>
    <col min="11" max="11" width="29.140625" style="1" customWidth="1"/>
    <col min="12" max="12" width="35.85546875" style="1" customWidth="1"/>
    <col min="13" max="16384" width="9.140625" style="1"/>
  </cols>
  <sheetData>
    <row r="1" spans="1:11" ht="37.5" customHeight="1" x14ac:dyDescent="0.25">
      <c r="A1" s="81" t="s">
        <v>121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ht="31.5" x14ac:dyDescent="0.25">
      <c r="A2" s="2" t="s">
        <v>29</v>
      </c>
      <c r="B2" s="3" t="s">
        <v>0</v>
      </c>
      <c r="C2" s="4" t="s">
        <v>1</v>
      </c>
      <c r="D2" s="3" t="s">
        <v>2</v>
      </c>
      <c r="E2" s="4" t="s">
        <v>3</v>
      </c>
      <c r="F2" s="73" t="s">
        <v>136</v>
      </c>
      <c r="G2" s="5" t="s">
        <v>4</v>
      </c>
      <c r="H2" s="5" t="s">
        <v>5</v>
      </c>
      <c r="I2" s="5" t="s">
        <v>6</v>
      </c>
      <c r="J2" s="5" t="s">
        <v>7</v>
      </c>
      <c r="K2" s="6"/>
    </row>
    <row r="3" spans="1:11" ht="66" customHeight="1" x14ac:dyDescent="0.25">
      <c r="A3" s="26" t="s">
        <v>131</v>
      </c>
      <c r="B3" s="26">
        <v>2</v>
      </c>
      <c r="C3" s="30" t="s">
        <v>87</v>
      </c>
      <c r="D3" s="31" t="s">
        <v>88</v>
      </c>
      <c r="E3" s="31" t="s">
        <v>20</v>
      </c>
      <c r="F3" s="1">
        <v>37808427</v>
      </c>
      <c r="G3" s="32">
        <v>347949.64</v>
      </c>
      <c r="H3" s="8">
        <v>324432.58</v>
      </c>
      <c r="I3" s="8">
        <v>308210.95</v>
      </c>
      <c r="J3" s="8">
        <f>ROUND(H3*0.85,2)</f>
        <v>275767.69</v>
      </c>
      <c r="K3" s="6"/>
    </row>
    <row r="4" spans="1:11" s="61" customFormat="1" x14ac:dyDescent="0.25">
      <c r="A4" s="82" t="s">
        <v>11</v>
      </c>
      <c r="B4" s="83"/>
      <c r="C4" s="83"/>
      <c r="D4" s="83"/>
      <c r="E4" s="83"/>
      <c r="F4" s="83"/>
      <c r="G4" s="58">
        <f>SUM(G3:G3)</f>
        <v>347949.64</v>
      </c>
      <c r="H4" s="59">
        <f>SUM(H3:H3)</f>
        <v>324432.58</v>
      </c>
      <c r="I4" s="59">
        <f>SUM(I3:I3)</f>
        <v>308210.95</v>
      </c>
      <c r="J4" s="59">
        <f>SUM(J3:J3)</f>
        <v>275767.69</v>
      </c>
    </row>
    <row r="5" spans="1:11" s="61" customFormat="1" ht="14.25" customHeight="1" x14ac:dyDescent="0.25">
      <c r="A5" s="84" t="s">
        <v>12</v>
      </c>
      <c r="B5" s="84"/>
      <c r="C5" s="84"/>
      <c r="D5" s="84"/>
      <c r="E5" s="84"/>
      <c r="F5" s="84"/>
      <c r="G5" s="62"/>
      <c r="H5" s="62"/>
      <c r="I5" s="62"/>
      <c r="J5" s="62">
        <v>5818614.4084999999</v>
      </c>
    </row>
    <row r="6" spans="1:11" s="61" customFormat="1" ht="15.75" customHeight="1" x14ac:dyDescent="0.25">
      <c r="A6" s="84" t="s">
        <v>118</v>
      </c>
      <c r="B6" s="84"/>
      <c r="C6" s="84"/>
      <c r="D6" s="84"/>
      <c r="E6" s="84"/>
      <c r="F6" s="84"/>
      <c r="G6" s="62"/>
      <c r="H6" s="62"/>
      <c r="I6" s="62"/>
      <c r="J6" s="62">
        <f>J5-J4</f>
        <v>5542846.7184999995</v>
      </c>
    </row>
  </sheetData>
  <autoFilter ref="B2:J2"/>
  <mergeCells count="4">
    <mergeCell ref="A1:J1"/>
    <mergeCell ref="A4:F4"/>
    <mergeCell ref="A5:F5"/>
    <mergeCell ref="A6:F6"/>
  </mergeCells>
  <dataValidations count="1">
    <dataValidation type="textLength" operator="equal" allowBlank="1" showInputMessage="1" showErrorMessage="1" sqref="C17:C18">
      <formula1>13</formula1>
    </dataValidation>
  </dataValidations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'\\file\group\930\931\HODNOTENIE\PO2\IROP-PO2-SC223-2016-14 - stredne skoly\2.kolo\[IROP-PO2-SC223-2016-14_II.kolo.xlsx]Zdroj'!#REF!</xm:f>
          </x14:formula1>
          <xm:sqref>D3 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4" sqref="F14"/>
    </sheetView>
  </sheetViews>
  <sheetFormatPr defaultColWidth="9.140625" defaultRowHeight="15.75" x14ac:dyDescent="0.25"/>
  <cols>
    <col min="1" max="1" width="15.5703125" style="1" customWidth="1"/>
    <col min="2" max="2" width="9.28515625" style="1" customWidth="1"/>
    <col min="3" max="3" width="19.85546875" style="1" customWidth="1"/>
    <col min="4" max="5" width="45.42578125" style="1" customWidth="1"/>
    <col min="6" max="6" width="29" style="1" customWidth="1"/>
    <col min="7" max="10" width="21.28515625" style="12" customWidth="1"/>
    <col min="11" max="11" width="29.140625" style="1" customWidth="1"/>
    <col min="12" max="12" width="35.85546875" style="1" customWidth="1"/>
    <col min="13" max="16384" width="9.140625" style="1"/>
  </cols>
  <sheetData>
    <row r="1" spans="1:11" ht="37.5" customHeight="1" x14ac:dyDescent="0.25">
      <c r="A1" s="81" t="s">
        <v>126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ht="31.5" x14ac:dyDescent="0.25">
      <c r="A2" s="2" t="s">
        <v>33</v>
      </c>
      <c r="B2" s="3" t="s">
        <v>0</v>
      </c>
      <c r="C2" s="4" t="s">
        <v>1</v>
      </c>
      <c r="D2" s="3" t="s">
        <v>2</v>
      </c>
      <c r="E2" s="4" t="s">
        <v>3</v>
      </c>
      <c r="F2" s="74" t="s">
        <v>136</v>
      </c>
      <c r="G2" s="5" t="s">
        <v>4</v>
      </c>
      <c r="H2" s="5" t="s">
        <v>5</v>
      </c>
      <c r="I2" s="5" t="s">
        <v>6</v>
      </c>
      <c r="J2" s="5" t="s">
        <v>7</v>
      </c>
      <c r="K2" s="6"/>
    </row>
    <row r="3" spans="1:11" ht="31.5" x14ac:dyDescent="0.25">
      <c r="A3" s="87" t="s">
        <v>10</v>
      </c>
      <c r="B3" s="43">
        <v>2</v>
      </c>
      <c r="C3" s="30" t="s">
        <v>58</v>
      </c>
      <c r="D3" s="31" t="s">
        <v>59</v>
      </c>
      <c r="E3" s="31" t="s">
        <v>18</v>
      </c>
      <c r="F3" s="75" t="s">
        <v>140</v>
      </c>
      <c r="G3" s="32">
        <v>724924.95</v>
      </c>
      <c r="H3" s="8">
        <f>(I3/95)*100</f>
        <v>724924.94736842101</v>
      </c>
      <c r="I3" s="8">
        <v>688678.7</v>
      </c>
      <c r="J3" s="8">
        <f>H3*0.85</f>
        <v>616186.20526315784</v>
      </c>
      <c r="K3" s="6"/>
    </row>
    <row r="4" spans="1:11" ht="47.25" x14ac:dyDescent="0.25">
      <c r="A4" s="88"/>
      <c r="B4" s="48">
        <v>2</v>
      </c>
      <c r="C4" s="30" t="s">
        <v>50</v>
      </c>
      <c r="D4" s="31" t="s">
        <v>51</v>
      </c>
      <c r="E4" s="31" t="s">
        <v>52</v>
      </c>
      <c r="F4" s="75" t="s">
        <v>145</v>
      </c>
      <c r="G4" s="32">
        <v>601754.31000000006</v>
      </c>
      <c r="H4" s="8">
        <f>(I4/95)*100</f>
        <v>601754.30526315782</v>
      </c>
      <c r="I4" s="8">
        <v>571666.59</v>
      </c>
      <c r="J4" s="8">
        <f t="shared" ref="J4:J9" si="0">H4*0.85</f>
        <v>511491.15947368415</v>
      </c>
      <c r="K4" s="6"/>
    </row>
    <row r="5" spans="1:11" ht="31.5" x14ac:dyDescent="0.25">
      <c r="A5" s="88"/>
      <c r="B5" s="48">
        <v>2</v>
      </c>
      <c r="C5" s="30" t="s">
        <v>60</v>
      </c>
      <c r="D5" s="31" t="s">
        <v>61</v>
      </c>
      <c r="E5" s="31" t="s">
        <v>23</v>
      </c>
      <c r="F5" s="75" t="s">
        <v>141</v>
      </c>
      <c r="G5" s="32">
        <v>602263.43999999994</v>
      </c>
      <c r="H5" s="8">
        <f>(I5/95)*100</f>
        <v>602263.44210526324</v>
      </c>
      <c r="I5" s="8">
        <v>572150.27</v>
      </c>
      <c r="J5" s="8">
        <f t="shared" si="0"/>
        <v>511923.92578947375</v>
      </c>
      <c r="K5" s="6"/>
    </row>
    <row r="6" spans="1:11" ht="31.5" x14ac:dyDescent="0.25">
      <c r="A6" s="88"/>
      <c r="B6" s="48">
        <v>2</v>
      </c>
      <c r="C6" s="30" t="s">
        <v>62</v>
      </c>
      <c r="D6" s="31" t="s">
        <v>63</v>
      </c>
      <c r="E6" s="31" t="s">
        <v>23</v>
      </c>
      <c r="F6" s="75" t="s">
        <v>142</v>
      </c>
      <c r="G6" s="32">
        <v>913621.36</v>
      </c>
      <c r="H6" s="8">
        <f t="shared" ref="H6:H8" si="1">(I6/95)*100</f>
        <v>913621.35789473681</v>
      </c>
      <c r="I6" s="8">
        <v>867940.29</v>
      </c>
      <c r="J6" s="8">
        <f t="shared" si="0"/>
        <v>776578.15421052626</v>
      </c>
      <c r="K6" s="6"/>
    </row>
    <row r="7" spans="1:11" ht="31.5" x14ac:dyDescent="0.25">
      <c r="A7" s="88"/>
      <c r="B7" s="48">
        <v>2</v>
      </c>
      <c r="C7" s="30" t="s">
        <v>79</v>
      </c>
      <c r="D7" s="31" t="s">
        <v>80</v>
      </c>
      <c r="E7" s="31" t="s">
        <v>81</v>
      </c>
      <c r="F7" s="76" t="s">
        <v>146</v>
      </c>
      <c r="G7" s="32">
        <v>607199.26</v>
      </c>
      <c r="H7" s="8">
        <f>(I7/95)*100</f>
        <v>581059.81052631582</v>
      </c>
      <c r="I7" s="8">
        <v>552006.81999999995</v>
      </c>
      <c r="J7" s="8">
        <f t="shared" si="0"/>
        <v>493900.83894736844</v>
      </c>
      <c r="K7" s="6"/>
    </row>
    <row r="8" spans="1:11" ht="31.5" x14ac:dyDescent="0.25">
      <c r="A8" s="88"/>
      <c r="B8" s="48">
        <v>2</v>
      </c>
      <c r="C8" s="30" t="s">
        <v>55</v>
      </c>
      <c r="D8" s="31" t="s">
        <v>56</v>
      </c>
      <c r="E8" s="31" t="s">
        <v>57</v>
      </c>
      <c r="F8" s="75" t="s">
        <v>143</v>
      </c>
      <c r="G8" s="32">
        <v>753532.92</v>
      </c>
      <c r="H8" s="8">
        <f t="shared" si="1"/>
        <v>732950.42105263169</v>
      </c>
      <c r="I8" s="8">
        <v>696302.9</v>
      </c>
      <c r="J8" s="8">
        <f t="shared" si="0"/>
        <v>623007.85789473692</v>
      </c>
      <c r="K8" s="6"/>
    </row>
    <row r="9" spans="1:11" ht="31.5" x14ac:dyDescent="0.25">
      <c r="A9" s="88"/>
      <c r="B9" s="48">
        <v>2</v>
      </c>
      <c r="C9" s="30" t="s">
        <v>67</v>
      </c>
      <c r="D9" s="31" t="s">
        <v>68</v>
      </c>
      <c r="E9" s="31" t="s">
        <v>69</v>
      </c>
      <c r="F9" s="75" t="s">
        <v>144</v>
      </c>
      <c r="G9" s="32">
        <v>603839.49</v>
      </c>
      <c r="H9" s="8">
        <v>563440.69999999995</v>
      </c>
      <c r="I9" s="8">
        <v>535268.66</v>
      </c>
      <c r="J9" s="8">
        <f t="shared" si="0"/>
        <v>478924.59499999997</v>
      </c>
      <c r="K9" s="6"/>
    </row>
    <row r="10" spans="1:11" s="61" customFormat="1" x14ac:dyDescent="0.25">
      <c r="A10" s="82" t="s">
        <v>11</v>
      </c>
      <c r="B10" s="83"/>
      <c r="C10" s="83"/>
      <c r="D10" s="83"/>
      <c r="E10" s="83"/>
      <c r="F10" s="83"/>
      <c r="G10" s="58">
        <f>SUM(G3:G9)</f>
        <v>4807135.7300000004</v>
      </c>
      <c r="H10" s="58">
        <f>SUM(H3:H9)</f>
        <v>4720014.9842105266</v>
      </c>
      <c r="I10" s="58">
        <f>SUM(I3:I9)</f>
        <v>4484014.2299999995</v>
      </c>
      <c r="J10" s="58">
        <f>SUM(J3:J9)</f>
        <v>4012012.7365789469</v>
      </c>
    </row>
    <row r="11" spans="1:11" s="61" customFormat="1" ht="14.25" customHeight="1" x14ac:dyDescent="0.25">
      <c r="A11" s="84" t="s">
        <v>12</v>
      </c>
      <c r="B11" s="84"/>
      <c r="C11" s="84"/>
      <c r="D11" s="84"/>
      <c r="E11" s="84"/>
      <c r="F11" s="84"/>
      <c r="G11" s="62"/>
      <c r="H11" s="62"/>
      <c r="I11" s="62"/>
      <c r="J11" s="62">
        <v>4595854.4747368423</v>
      </c>
    </row>
    <row r="12" spans="1:11" s="61" customFormat="1" ht="15.75" customHeight="1" x14ac:dyDescent="0.25">
      <c r="A12" s="84" t="s">
        <v>118</v>
      </c>
      <c r="B12" s="84"/>
      <c r="C12" s="84"/>
      <c r="D12" s="84"/>
      <c r="E12" s="84"/>
      <c r="F12" s="84"/>
      <c r="G12" s="62"/>
      <c r="H12" s="62"/>
      <c r="I12" s="62"/>
      <c r="J12" s="62">
        <f>J11-J10</f>
        <v>583841.73815789539</v>
      </c>
    </row>
    <row r="14" spans="1:11" ht="63.75" customHeight="1" x14ac:dyDescent="0.25">
      <c r="A14" s="80"/>
      <c r="B14" s="44"/>
      <c r="C14" s="20"/>
      <c r="D14" s="21"/>
      <c r="E14" s="21"/>
      <c r="F14" s="21"/>
      <c r="G14" s="22"/>
      <c r="H14" s="23"/>
      <c r="I14" s="22"/>
      <c r="J14" s="22"/>
      <c r="K14" s="44"/>
    </row>
    <row r="15" spans="1:11" ht="31.7" customHeight="1" x14ac:dyDescent="0.25">
      <c r="A15" s="80"/>
      <c r="B15" s="44"/>
      <c r="C15" s="20"/>
      <c r="D15" s="21"/>
      <c r="E15" s="21"/>
      <c r="F15" s="21"/>
      <c r="G15" s="22"/>
      <c r="H15" s="23"/>
      <c r="I15" s="22"/>
      <c r="J15" s="22"/>
      <c r="K15" s="44"/>
    </row>
    <row r="16" spans="1:11" ht="47.45" customHeight="1" x14ac:dyDescent="0.25">
      <c r="A16" s="80"/>
      <c r="B16" s="44"/>
      <c r="C16" s="22"/>
      <c r="D16" s="22"/>
      <c r="E16" s="22"/>
      <c r="F16" s="22"/>
      <c r="G16" s="22"/>
      <c r="H16" s="22"/>
      <c r="I16" s="22"/>
      <c r="J16" s="22"/>
      <c r="K16" s="44"/>
    </row>
    <row r="17" spans="1:11" x14ac:dyDescent="0.25">
      <c r="A17" s="80"/>
      <c r="B17" s="80"/>
      <c r="C17" s="80"/>
      <c r="D17" s="80"/>
      <c r="E17" s="80"/>
      <c r="F17" s="80"/>
      <c r="G17" s="22"/>
      <c r="H17" s="22"/>
      <c r="I17" s="22"/>
      <c r="J17" s="22"/>
      <c r="K17" s="44"/>
    </row>
    <row r="18" spans="1:11" x14ac:dyDescent="0.25">
      <c r="A18" s="44"/>
      <c r="B18" s="44"/>
      <c r="C18" s="44"/>
      <c r="D18" s="44"/>
      <c r="E18" s="70"/>
      <c r="F18" s="44"/>
      <c r="G18" s="22"/>
      <c r="H18" s="22"/>
      <c r="I18" s="22"/>
      <c r="J18" s="22"/>
      <c r="K18" s="44"/>
    </row>
    <row r="19" spans="1:11" x14ac:dyDescent="0.25">
      <c r="A19" s="44"/>
      <c r="B19" s="44"/>
      <c r="C19" s="44"/>
      <c r="D19" s="44"/>
      <c r="E19" s="70"/>
      <c r="F19" s="44"/>
      <c r="G19" s="22"/>
      <c r="H19" s="22"/>
      <c r="I19" s="22"/>
      <c r="J19" s="22"/>
      <c r="K19" s="44"/>
    </row>
  </sheetData>
  <autoFilter ref="B2:J2"/>
  <mergeCells count="7">
    <mergeCell ref="A14:A16"/>
    <mergeCell ref="A17:F17"/>
    <mergeCell ref="A1:J1"/>
    <mergeCell ref="A10:F10"/>
    <mergeCell ref="A11:F11"/>
    <mergeCell ref="A12:F12"/>
    <mergeCell ref="A3:A9"/>
  </mergeCells>
  <dataValidations count="1">
    <dataValidation type="textLength" operator="equal" allowBlank="1" showInputMessage="1" showErrorMessage="1" sqref="C14:C15">
      <formula1>13</formula1>
    </dataValidation>
  </dataValidations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'\\file\group\930\931\HODNOTENIE\PO2\IROP-PO2-SC223-2016-14 - stredne skoly\2.kolo\[IROP-PO2-SC223-2016-14_II.kolo.xlsx]Zdroj'!#REF!</xm:f>
          </x14:formula1>
          <xm:sqref>D3:D9 E3:E9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0" sqref="H20"/>
    </sheetView>
  </sheetViews>
  <sheetFormatPr defaultColWidth="9.140625" defaultRowHeight="15.75" x14ac:dyDescent="0.25"/>
  <cols>
    <col min="1" max="1" width="15.5703125" style="1" customWidth="1"/>
    <col min="2" max="2" width="9.28515625" style="1" customWidth="1"/>
    <col min="3" max="3" width="19.5703125" style="1" customWidth="1"/>
    <col min="4" max="5" width="33" style="1" customWidth="1"/>
    <col min="6" max="6" width="29" style="1" customWidth="1"/>
    <col min="7" max="7" width="15.85546875" style="12" customWidth="1"/>
    <col min="8" max="8" width="14.7109375" style="12" customWidth="1"/>
    <col min="9" max="9" width="17.7109375" style="12" customWidth="1"/>
    <col min="10" max="10" width="22.140625" style="12" customWidth="1"/>
    <col min="11" max="11" width="35.85546875" style="1" customWidth="1"/>
    <col min="12" max="16384" width="9.140625" style="1"/>
  </cols>
  <sheetData>
    <row r="1" spans="1:10" ht="37.5" customHeight="1" x14ac:dyDescent="0.25">
      <c r="A1" s="81" t="s">
        <v>121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1.5" x14ac:dyDescent="0.25">
      <c r="A2" s="2" t="s">
        <v>117</v>
      </c>
      <c r="B2" s="3" t="s">
        <v>0</v>
      </c>
      <c r="C2" s="4" t="s">
        <v>1</v>
      </c>
      <c r="D2" s="3" t="s">
        <v>2</v>
      </c>
      <c r="E2" s="4" t="s">
        <v>3</v>
      </c>
      <c r="F2" s="73" t="s">
        <v>136</v>
      </c>
      <c r="G2" s="5" t="s">
        <v>4</v>
      </c>
      <c r="H2" s="5" t="s">
        <v>5</v>
      </c>
      <c r="I2" s="5" t="s">
        <v>6</v>
      </c>
      <c r="J2" s="5" t="s">
        <v>7</v>
      </c>
    </row>
    <row r="3" spans="1:10" ht="47.25" x14ac:dyDescent="0.25">
      <c r="A3" s="77" t="s">
        <v>131</v>
      </c>
      <c r="B3" s="26">
        <v>2</v>
      </c>
      <c r="C3" s="30" t="s">
        <v>64</v>
      </c>
      <c r="D3" s="31" t="s">
        <v>65</v>
      </c>
      <c r="E3" s="31" t="s">
        <v>66</v>
      </c>
      <c r="F3" s="71" t="s">
        <v>147</v>
      </c>
      <c r="G3" s="32">
        <v>646767.5</v>
      </c>
      <c r="H3" s="8">
        <v>646767.5</v>
      </c>
      <c r="I3" s="8">
        <v>614429.12</v>
      </c>
      <c r="J3" s="8">
        <f>ROUND(H3*0.85,2)</f>
        <v>549752.38</v>
      </c>
    </row>
    <row r="4" spans="1:10" ht="47.25" x14ac:dyDescent="0.25">
      <c r="A4" s="77"/>
      <c r="B4" s="14">
        <v>2</v>
      </c>
      <c r="C4" s="50" t="s">
        <v>76</v>
      </c>
      <c r="D4" s="51" t="s">
        <v>77</v>
      </c>
      <c r="E4" s="51" t="s">
        <v>78</v>
      </c>
      <c r="F4" s="71" t="s">
        <v>148</v>
      </c>
      <c r="G4" s="32">
        <v>1961906.61</v>
      </c>
      <c r="H4" s="15">
        <v>1946456.61</v>
      </c>
      <c r="I4" s="15">
        <v>1849133.78</v>
      </c>
      <c r="J4" s="8">
        <f>ROUND(H4*0.85,2)</f>
        <v>1654488.12</v>
      </c>
    </row>
    <row r="5" spans="1:10" s="61" customFormat="1" x14ac:dyDescent="0.25">
      <c r="A5" s="82" t="s">
        <v>11</v>
      </c>
      <c r="B5" s="83"/>
      <c r="C5" s="83"/>
      <c r="D5" s="83"/>
      <c r="E5" s="83"/>
      <c r="F5" s="83"/>
      <c r="G5" s="58">
        <f>SUM(G3:G4)</f>
        <v>2608674.1100000003</v>
      </c>
      <c r="H5" s="59">
        <f>SUM(H3:H4)</f>
        <v>2593224.1100000003</v>
      </c>
      <c r="I5" s="59">
        <f>SUM(I3:I4)</f>
        <v>2463562.9</v>
      </c>
      <c r="J5" s="59">
        <f>SUM(J3:J4)</f>
        <v>2204240.5</v>
      </c>
    </row>
    <row r="6" spans="1:10" s="61" customFormat="1" ht="14.25" customHeight="1" x14ac:dyDescent="0.25">
      <c r="A6" s="84" t="s">
        <v>12</v>
      </c>
      <c r="B6" s="84"/>
      <c r="C6" s="84"/>
      <c r="D6" s="84"/>
      <c r="E6" s="84"/>
      <c r="F6" s="84"/>
      <c r="G6" s="62"/>
      <c r="H6" s="62"/>
      <c r="I6" s="62"/>
      <c r="J6" s="62">
        <v>7690095.5879999995</v>
      </c>
    </row>
    <row r="7" spans="1:10" s="61" customFormat="1" ht="15.75" customHeight="1" x14ac:dyDescent="0.25">
      <c r="A7" s="84" t="s">
        <v>118</v>
      </c>
      <c r="B7" s="84"/>
      <c r="C7" s="84"/>
      <c r="D7" s="84"/>
      <c r="E7" s="84"/>
      <c r="F7" s="84"/>
      <c r="G7" s="62"/>
      <c r="H7" s="62"/>
      <c r="I7" s="62"/>
      <c r="J7" s="62">
        <f>J6-J5</f>
        <v>5485855.0879999995</v>
      </c>
    </row>
    <row r="8" spans="1:10" s="61" customFormat="1" x14ac:dyDescent="0.25">
      <c r="G8" s="64"/>
      <c r="H8" s="64"/>
      <c r="I8" s="64"/>
      <c r="J8" s="64"/>
    </row>
    <row r="10" spans="1:10" ht="31.5" x14ac:dyDescent="0.25">
      <c r="A10" s="2" t="s">
        <v>117</v>
      </c>
      <c r="B10" s="3" t="s">
        <v>0</v>
      </c>
      <c r="C10" s="4" t="s">
        <v>1</v>
      </c>
      <c r="D10" s="3" t="s">
        <v>2</v>
      </c>
      <c r="E10" s="4" t="s">
        <v>3</v>
      </c>
      <c r="F10" s="72" t="s">
        <v>136</v>
      </c>
      <c r="G10" s="5" t="s">
        <v>4</v>
      </c>
      <c r="H10" s="5" t="s">
        <v>14</v>
      </c>
      <c r="I10" s="5" t="s">
        <v>15</v>
      </c>
      <c r="J10" s="5" t="s">
        <v>135</v>
      </c>
    </row>
    <row r="11" spans="1:10" ht="47.25" x14ac:dyDescent="0.25">
      <c r="A11" s="48" t="s">
        <v>13</v>
      </c>
      <c r="B11" s="13">
        <v>2</v>
      </c>
      <c r="C11" s="8" t="s">
        <v>36</v>
      </c>
      <c r="D11" s="8" t="s">
        <v>37</v>
      </c>
      <c r="E11" s="8" t="s">
        <v>38</v>
      </c>
      <c r="F11" s="71" t="s">
        <v>149</v>
      </c>
      <c r="G11" s="8">
        <v>1716297.41</v>
      </c>
      <c r="H11" s="8">
        <f>G11*0.95</f>
        <v>1630482.5395</v>
      </c>
      <c r="I11" s="8">
        <f>ROUND(G11*0.85,2)</f>
        <v>1458852.8</v>
      </c>
      <c r="J11" s="52" t="s">
        <v>134</v>
      </c>
    </row>
    <row r="12" spans="1:10" x14ac:dyDescent="0.25">
      <c r="A12" s="78" t="s">
        <v>11</v>
      </c>
      <c r="B12" s="79"/>
      <c r="C12" s="79"/>
      <c r="D12" s="79"/>
      <c r="E12" s="79"/>
      <c r="F12" s="79"/>
      <c r="G12" s="8">
        <f>SUM(G11:G11)</f>
        <v>1716297.41</v>
      </c>
      <c r="H12" s="8">
        <f>SUM(H11:H11)</f>
        <v>1630482.5395</v>
      </c>
      <c r="I12" s="8">
        <f>SUM(I11:I11)</f>
        <v>1458852.8</v>
      </c>
      <c r="J12" s="8"/>
    </row>
    <row r="16" spans="1:10" x14ac:dyDescent="0.25">
      <c r="A16" s="16"/>
      <c r="B16" s="16"/>
      <c r="C16" s="17"/>
      <c r="D16" s="16"/>
      <c r="E16" s="16"/>
      <c r="F16" s="17"/>
      <c r="G16" s="18"/>
      <c r="H16" s="18"/>
      <c r="I16" s="18"/>
      <c r="J16" s="18"/>
    </row>
    <row r="17" spans="1:10" ht="63.75" customHeight="1" x14ac:dyDescent="0.25">
      <c r="A17" s="80"/>
      <c r="B17" s="19"/>
      <c r="C17" s="20"/>
      <c r="D17" s="21"/>
      <c r="E17" s="21"/>
      <c r="F17" s="21"/>
      <c r="G17" s="22"/>
      <c r="H17" s="23"/>
      <c r="I17" s="22"/>
      <c r="J17" s="22"/>
    </row>
    <row r="18" spans="1:10" ht="31.7" customHeight="1" x14ac:dyDescent="0.25">
      <c r="A18" s="80"/>
      <c r="B18" s="19"/>
      <c r="C18" s="20"/>
      <c r="D18" s="21"/>
      <c r="E18" s="21"/>
      <c r="F18" s="21"/>
      <c r="G18" s="22"/>
      <c r="H18" s="23"/>
      <c r="I18" s="22"/>
      <c r="J18" s="22"/>
    </row>
    <row r="19" spans="1:10" ht="47.45" customHeight="1" x14ac:dyDescent="0.25">
      <c r="A19" s="80"/>
      <c r="B19" s="19"/>
      <c r="C19" s="22"/>
      <c r="D19" s="22"/>
      <c r="E19" s="22"/>
      <c r="F19" s="22"/>
      <c r="G19" s="22"/>
      <c r="H19" s="22"/>
      <c r="I19" s="22"/>
      <c r="J19" s="22"/>
    </row>
    <row r="20" spans="1:10" x14ac:dyDescent="0.25">
      <c r="A20" s="80"/>
      <c r="B20" s="80"/>
      <c r="C20" s="80"/>
      <c r="D20" s="80"/>
      <c r="E20" s="80"/>
      <c r="F20" s="80"/>
      <c r="G20" s="22"/>
      <c r="H20" s="22"/>
      <c r="I20" s="22"/>
      <c r="J20" s="22"/>
    </row>
    <row r="21" spans="1:10" x14ac:dyDescent="0.25">
      <c r="A21" s="19"/>
      <c r="B21" s="19"/>
      <c r="C21" s="19"/>
      <c r="D21" s="19"/>
      <c r="E21" s="70"/>
      <c r="F21" s="19"/>
      <c r="G21" s="22"/>
      <c r="H21" s="22"/>
      <c r="I21" s="22"/>
      <c r="J21" s="22"/>
    </row>
    <row r="22" spans="1:10" x14ac:dyDescent="0.25">
      <c r="A22" s="19"/>
      <c r="B22" s="19"/>
      <c r="C22" s="19"/>
      <c r="D22" s="19"/>
      <c r="E22" s="70"/>
      <c r="F22" s="19"/>
      <c r="G22" s="22"/>
      <c r="H22" s="22"/>
      <c r="I22" s="22"/>
      <c r="J22" s="22"/>
    </row>
  </sheetData>
  <autoFilter ref="B2:J2"/>
  <mergeCells count="8">
    <mergeCell ref="A12:F12"/>
    <mergeCell ref="A17:A19"/>
    <mergeCell ref="A20:F20"/>
    <mergeCell ref="A1:J1"/>
    <mergeCell ref="A3:A4"/>
    <mergeCell ref="A5:F5"/>
    <mergeCell ref="A6:F6"/>
    <mergeCell ref="A7:F7"/>
  </mergeCells>
  <dataValidations count="1">
    <dataValidation type="textLength" operator="equal" allowBlank="1" showInputMessage="1" showErrorMessage="1" sqref="C17:C18">
      <formula1>13</formula1>
    </dataValidation>
  </dataValidations>
  <pageMargins left="0.25" right="0.25" top="0.75" bottom="0.75" header="0.3" footer="0.3"/>
  <pageSetup paperSize="9" scale="4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'\\file\group\930\931\HODNOTENIE\PO2\IROP-PO2-SC223-2016-14 - stredne skoly\2.kolo\[IROP-PO2-SC223-2016-14_II.kolo.xlsx]Zdroj'!#REF!</xm:f>
          </x14:formula1>
          <xm:sqref>D3:D4 E3:E4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3" sqref="F13"/>
    </sheetView>
  </sheetViews>
  <sheetFormatPr defaultColWidth="9.140625" defaultRowHeight="15.75" x14ac:dyDescent="0.25"/>
  <cols>
    <col min="1" max="1" width="15.5703125" style="1" customWidth="1"/>
    <col min="2" max="2" width="9.28515625" style="1" customWidth="1"/>
    <col min="3" max="3" width="20.140625" style="1" customWidth="1"/>
    <col min="4" max="5" width="33" style="1" customWidth="1"/>
    <col min="6" max="6" width="29" style="1" customWidth="1"/>
    <col min="7" max="10" width="19.140625" style="12" customWidth="1"/>
    <col min="11" max="11" width="35.85546875" style="1" customWidth="1"/>
    <col min="12" max="16384" width="9.140625" style="1"/>
  </cols>
  <sheetData>
    <row r="1" spans="1:10" ht="37.5" customHeight="1" x14ac:dyDescent="0.25">
      <c r="A1" s="81" t="s">
        <v>121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x14ac:dyDescent="0.25">
      <c r="A2" s="2" t="s">
        <v>122</v>
      </c>
      <c r="B2" s="3" t="s">
        <v>0</v>
      </c>
      <c r="C2" s="4" t="s">
        <v>1</v>
      </c>
      <c r="D2" s="3" t="s">
        <v>2</v>
      </c>
      <c r="E2" s="4" t="s">
        <v>3</v>
      </c>
      <c r="F2" s="72" t="s">
        <v>136</v>
      </c>
      <c r="G2" s="5" t="s">
        <v>4</v>
      </c>
      <c r="H2" s="5" t="s">
        <v>5</v>
      </c>
      <c r="I2" s="5" t="s">
        <v>6</v>
      </c>
      <c r="J2" s="5" t="s">
        <v>7</v>
      </c>
    </row>
    <row r="3" spans="1:10" ht="31.5" x14ac:dyDescent="0.25">
      <c r="A3" s="85" t="s">
        <v>131</v>
      </c>
      <c r="B3" s="26">
        <v>2</v>
      </c>
      <c r="C3" s="27" t="s">
        <v>104</v>
      </c>
      <c r="D3" s="28" t="s">
        <v>105</v>
      </c>
      <c r="E3" s="28" t="s">
        <v>16</v>
      </c>
      <c r="F3" s="71" t="s">
        <v>150</v>
      </c>
      <c r="G3" s="29">
        <v>1136195.01</v>
      </c>
      <c r="H3" s="8">
        <v>1136195.01</v>
      </c>
      <c r="I3" s="8">
        <f>H3*0.95</f>
        <v>1079385.2594999999</v>
      </c>
      <c r="J3" s="8">
        <f>H3*0.85</f>
        <v>965765.7585</v>
      </c>
    </row>
    <row r="4" spans="1:10" x14ac:dyDescent="0.25">
      <c r="A4" s="89"/>
      <c r="B4" s="26">
        <v>2</v>
      </c>
      <c r="C4" s="27" t="s">
        <v>90</v>
      </c>
      <c r="D4" s="28" t="s">
        <v>91</v>
      </c>
      <c r="E4" s="28" t="s">
        <v>16</v>
      </c>
      <c r="F4" s="71" t="s">
        <v>150</v>
      </c>
      <c r="G4" s="29">
        <v>715818.91</v>
      </c>
      <c r="H4" s="8">
        <v>715818.91</v>
      </c>
      <c r="I4" s="8">
        <f>H4*0.95</f>
        <v>680027.9645</v>
      </c>
      <c r="J4" s="8">
        <f>H4*0.85</f>
        <v>608446.07350000006</v>
      </c>
    </row>
    <row r="5" spans="1:10" x14ac:dyDescent="0.25">
      <c r="A5" s="89"/>
      <c r="B5" s="26">
        <v>2</v>
      </c>
      <c r="C5" s="27" t="s">
        <v>111</v>
      </c>
      <c r="D5" s="28" t="s">
        <v>112</v>
      </c>
      <c r="E5" s="28" t="s">
        <v>16</v>
      </c>
      <c r="F5" s="71" t="s">
        <v>150</v>
      </c>
      <c r="G5" s="29">
        <v>1394928.4</v>
      </c>
      <c r="H5" s="8">
        <v>1394928.4</v>
      </c>
      <c r="I5" s="8">
        <f>H5*0.95</f>
        <v>1325181.9799999997</v>
      </c>
      <c r="J5" s="8">
        <f>H5*0.85</f>
        <v>1185689.1399999999</v>
      </c>
    </row>
    <row r="6" spans="1:10" x14ac:dyDescent="0.25">
      <c r="A6" s="89"/>
      <c r="B6" s="26">
        <v>2</v>
      </c>
      <c r="C6" s="27" t="s">
        <v>102</v>
      </c>
      <c r="D6" s="28" t="s">
        <v>103</v>
      </c>
      <c r="E6" s="28" t="s">
        <v>16</v>
      </c>
      <c r="F6" s="71" t="s">
        <v>150</v>
      </c>
      <c r="G6" s="29">
        <v>1187393.72</v>
      </c>
      <c r="H6" s="8">
        <f>G6-39899.37</f>
        <v>1147494.3499999999</v>
      </c>
      <c r="I6" s="8">
        <f>H6*0.95</f>
        <v>1090119.6324999998</v>
      </c>
      <c r="J6" s="8">
        <f>H6*0.85</f>
        <v>975370.19749999989</v>
      </c>
    </row>
    <row r="7" spans="1:10" ht="47.25" x14ac:dyDescent="0.25">
      <c r="A7" s="86"/>
      <c r="B7" s="26">
        <v>2</v>
      </c>
      <c r="C7" s="27" t="s">
        <v>92</v>
      </c>
      <c r="D7" s="28" t="s">
        <v>93</v>
      </c>
      <c r="E7" s="28" t="s">
        <v>16</v>
      </c>
      <c r="F7" s="71" t="s">
        <v>150</v>
      </c>
      <c r="G7" s="29">
        <v>2285645.6800000002</v>
      </c>
      <c r="H7" s="8">
        <v>2285645.6800000002</v>
      </c>
      <c r="I7" s="8">
        <f>H7*0.95</f>
        <v>2171363.3960000002</v>
      </c>
      <c r="J7" s="8">
        <f>H7*0.85</f>
        <v>1942798.828</v>
      </c>
    </row>
    <row r="8" spans="1:10" s="61" customFormat="1" x14ac:dyDescent="0.25">
      <c r="A8" s="82" t="s">
        <v>11</v>
      </c>
      <c r="B8" s="83"/>
      <c r="C8" s="83"/>
      <c r="D8" s="83"/>
      <c r="E8" s="83"/>
      <c r="F8" s="83"/>
      <c r="G8" s="58">
        <f>SUM(G3:G7)</f>
        <v>6719981.7200000007</v>
      </c>
      <c r="H8" s="59">
        <f t="shared" ref="H8:J8" si="0">SUM(H3:H7)</f>
        <v>6680082.3499999996</v>
      </c>
      <c r="I8" s="59">
        <f t="shared" si="0"/>
        <v>6346078.2324999999</v>
      </c>
      <c r="J8" s="59">
        <f t="shared" si="0"/>
        <v>5678069.9974999996</v>
      </c>
    </row>
    <row r="9" spans="1:10" s="61" customFormat="1" ht="14.25" customHeight="1" x14ac:dyDescent="0.25">
      <c r="A9" s="84" t="s">
        <v>12</v>
      </c>
      <c r="B9" s="84"/>
      <c r="C9" s="84"/>
      <c r="D9" s="84"/>
      <c r="E9" s="84"/>
      <c r="F9" s="84"/>
      <c r="G9" s="62"/>
      <c r="H9" s="62"/>
      <c r="I9" s="62"/>
      <c r="J9" s="66">
        <v>7027382.3530000001</v>
      </c>
    </row>
    <row r="10" spans="1:10" s="61" customFormat="1" ht="15.75" customHeight="1" x14ac:dyDescent="0.25">
      <c r="A10" s="84" t="s">
        <v>118</v>
      </c>
      <c r="B10" s="84"/>
      <c r="C10" s="84"/>
      <c r="D10" s="84"/>
      <c r="E10" s="84"/>
      <c r="F10" s="84"/>
      <c r="G10" s="62"/>
      <c r="H10" s="62"/>
      <c r="I10" s="62"/>
      <c r="J10" s="67">
        <f>J9-J8</f>
        <v>1349312.3555000005</v>
      </c>
    </row>
    <row r="13" spans="1:10" ht="63" x14ac:dyDescent="0.25">
      <c r="A13" s="2" t="s">
        <v>25</v>
      </c>
      <c r="B13" s="3" t="s">
        <v>0</v>
      </c>
      <c r="C13" s="4" t="s">
        <v>1</v>
      </c>
      <c r="D13" s="3" t="s">
        <v>2</v>
      </c>
      <c r="E13" s="4" t="s">
        <v>3</v>
      </c>
      <c r="F13" s="72" t="s">
        <v>136</v>
      </c>
      <c r="G13" s="5" t="s">
        <v>4</v>
      </c>
      <c r="H13" s="5" t="s">
        <v>14</v>
      </c>
      <c r="I13" s="5" t="s">
        <v>15</v>
      </c>
      <c r="J13" s="5" t="s">
        <v>8</v>
      </c>
    </row>
    <row r="14" spans="1:10" x14ac:dyDescent="0.25">
      <c r="A14" s="77" t="s">
        <v>13</v>
      </c>
      <c r="B14" s="13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77"/>
      <c r="B15" s="13"/>
      <c r="C15" s="8"/>
      <c r="D15" s="8"/>
      <c r="E15" s="8"/>
      <c r="F15" s="8"/>
      <c r="G15" s="8"/>
      <c r="H15" s="8"/>
      <c r="I15" s="8"/>
      <c r="J15" s="15"/>
    </row>
    <row r="16" spans="1:10" x14ac:dyDescent="0.25">
      <c r="A16" s="78" t="s">
        <v>11</v>
      </c>
      <c r="B16" s="79"/>
      <c r="C16" s="79"/>
      <c r="D16" s="79"/>
      <c r="E16" s="79"/>
      <c r="F16" s="79"/>
      <c r="G16" s="8">
        <f>SUM(G14:G15)</f>
        <v>0</v>
      </c>
      <c r="H16" s="8">
        <f>SUM(H14:H15)</f>
        <v>0</v>
      </c>
      <c r="I16" s="8">
        <f>SUM(I14:I15)</f>
        <v>0</v>
      </c>
      <c r="J16" s="8"/>
    </row>
    <row r="20" spans="1:10" x14ac:dyDescent="0.25">
      <c r="A20" s="16"/>
      <c r="B20" s="16"/>
      <c r="C20" s="17"/>
      <c r="D20" s="16"/>
      <c r="E20" s="16"/>
      <c r="F20" s="17"/>
      <c r="G20" s="18"/>
      <c r="H20" s="18"/>
      <c r="I20" s="18"/>
      <c r="J20" s="18"/>
    </row>
    <row r="21" spans="1:10" ht="63.75" customHeight="1" x14ac:dyDescent="0.25">
      <c r="A21" s="80"/>
      <c r="B21" s="19"/>
      <c r="C21" s="20"/>
      <c r="D21" s="21"/>
      <c r="E21" s="21"/>
      <c r="F21" s="21"/>
      <c r="G21" s="22"/>
      <c r="H21" s="23"/>
      <c r="I21" s="22"/>
      <c r="J21" s="22"/>
    </row>
    <row r="22" spans="1:10" ht="31.7" customHeight="1" x14ac:dyDescent="0.25">
      <c r="A22" s="80"/>
      <c r="B22" s="19"/>
      <c r="C22" s="20"/>
      <c r="D22" s="21"/>
      <c r="E22" s="21"/>
      <c r="F22" s="21"/>
      <c r="G22" s="22"/>
      <c r="H22" s="23"/>
      <c r="I22" s="22"/>
      <c r="J22" s="22"/>
    </row>
    <row r="23" spans="1:10" ht="47.45" customHeight="1" x14ac:dyDescent="0.25">
      <c r="A23" s="80"/>
      <c r="B23" s="19"/>
      <c r="C23" s="22"/>
      <c r="D23" s="22"/>
      <c r="E23" s="22"/>
      <c r="F23" s="22"/>
      <c r="G23" s="22"/>
      <c r="H23" s="22"/>
      <c r="I23" s="22"/>
      <c r="J23" s="22"/>
    </row>
    <row r="24" spans="1:10" x14ac:dyDescent="0.25">
      <c r="A24" s="80"/>
      <c r="B24" s="80"/>
      <c r="C24" s="80"/>
      <c r="D24" s="80"/>
      <c r="E24" s="80"/>
      <c r="F24" s="80"/>
      <c r="G24" s="22"/>
      <c r="H24" s="22"/>
      <c r="I24" s="22"/>
      <c r="J24" s="22"/>
    </row>
    <row r="25" spans="1:10" x14ac:dyDescent="0.25">
      <c r="A25" s="19"/>
      <c r="B25" s="19"/>
      <c r="C25" s="19"/>
      <c r="D25" s="19"/>
      <c r="E25" s="70"/>
      <c r="F25" s="19"/>
      <c r="G25" s="22"/>
      <c r="H25" s="22"/>
      <c r="I25" s="22"/>
      <c r="J25" s="22"/>
    </row>
    <row r="26" spans="1:10" x14ac:dyDescent="0.25">
      <c r="A26" s="19"/>
      <c r="B26" s="19"/>
      <c r="C26" s="19"/>
      <c r="D26" s="19"/>
      <c r="E26" s="70"/>
      <c r="F26" s="19"/>
      <c r="G26" s="22"/>
      <c r="H26" s="22"/>
      <c r="I26" s="22"/>
      <c r="J26" s="22"/>
    </row>
  </sheetData>
  <autoFilter ref="B2:J2"/>
  <mergeCells count="9">
    <mergeCell ref="A14:A15"/>
    <mergeCell ref="A16:F16"/>
    <mergeCell ref="A21:A23"/>
    <mergeCell ref="A24:F24"/>
    <mergeCell ref="A1:J1"/>
    <mergeCell ref="A8:F8"/>
    <mergeCell ref="A9:F9"/>
    <mergeCell ref="A10:F10"/>
    <mergeCell ref="A3:A7"/>
  </mergeCells>
  <conditionalFormatting sqref="J10">
    <cfRule type="cellIs" dxfId="1" priority="2" operator="greaterThan">
      <formula>0</formula>
    </cfRule>
  </conditionalFormatting>
  <dataValidations count="1">
    <dataValidation type="textLength" operator="equal" allowBlank="1" showInputMessage="1" showErrorMessage="1" sqref="C21:C22">
      <formula1>13</formula1>
    </dataValidation>
  </dataValidations>
  <pageMargins left="0.25" right="0.25" top="0.75" bottom="0.75" header="0.3" footer="0.3"/>
  <pageSetup paperSize="9" scale="44" fitToHeight="0" orientation="landscape" r:id="rId1"/>
  <ignoredErrors>
    <ignoredError sqref="F3 F5:F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'\\file\group\930\931\HODNOTENIE\PO2\IROP-PO2-SC223-2016-14 - stredne skoly\2.kolo\[IROP-PO2-SC223-2016-14_II.kolo.xlsx]Zdroj'!#REF!</xm:f>
          </x14:formula1>
          <xm:sqref>D3:E7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4" sqref="G14"/>
    </sheetView>
  </sheetViews>
  <sheetFormatPr defaultColWidth="9.140625" defaultRowHeight="15.75" x14ac:dyDescent="0.25"/>
  <cols>
    <col min="1" max="1" width="15.5703125" style="1" customWidth="1"/>
    <col min="2" max="2" width="9.28515625" style="1" customWidth="1"/>
    <col min="3" max="3" width="18.5703125" style="1" customWidth="1"/>
    <col min="4" max="5" width="33" style="1" customWidth="1"/>
    <col min="6" max="6" width="29" style="1" customWidth="1"/>
    <col min="7" max="7" width="15.85546875" style="38" customWidth="1"/>
    <col min="8" max="8" width="14.7109375" style="12" customWidth="1"/>
    <col min="9" max="10" width="15.42578125" style="12" customWidth="1"/>
    <col min="11" max="11" width="29.140625" style="1" customWidth="1"/>
    <col min="12" max="12" width="35.85546875" style="1" customWidth="1"/>
    <col min="13" max="16384" width="9.140625" style="1"/>
  </cols>
  <sheetData>
    <row r="1" spans="1:12" ht="37.5" customHeight="1" x14ac:dyDescent="0.25">
      <c r="A1" s="81" t="s">
        <v>121</v>
      </c>
      <c r="B1" s="81"/>
      <c r="C1" s="81"/>
      <c r="D1" s="81"/>
      <c r="E1" s="81"/>
      <c r="F1" s="81"/>
      <c r="G1" s="81"/>
      <c r="H1" s="81"/>
      <c r="I1" s="81"/>
      <c r="J1" s="81"/>
    </row>
    <row r="2" spans="1:12" ht="31.5" x14ac:dyDescent="0.25">
      <c r="A2" s="2" t="s">
        <v>28</v>
      </c>
      <c r="B2" s="3" t="s">
        <v>0</v>
      </c>
      <c r="C2" s="4" t="s">
        <v>1</v>
      </c>
      <c r="D2" s="3" t="s">
        <v>2</v>
      </c>
      <c r="E2" s="4" t="s">
        <v>3</v>
      </c>
      <c r="F2" s="73" t="s">
        <v>136</v>
      </c>
      <c r="G2" s="36" t="s">
        <v>4</v>
      </c>
      <c r="H2" s="5" t="s">
        <v>5</v>
      </c>
      <c r="I2" s="5" t="s">
        <v>6</v>
      </c>
      <c r="J2" s="5" t="s">
        <v>7</v>
      </c>
      <c r="K2" s="6"/>
    </row>
    <row r="3" spans="1:12" ht="31.5" x14ac:dyDescent="0.25">
      <c r="A3" s="87" t="s">
        <v>10</v>
      </c>
      <c r="B3" s="26">
        <v>2</v>
      </c>
      <c r="C3" s="30" t="s">
        <v>74</v>
      </c>
      <c r="D3" s="31" t="s">
        <v>75</v>
      </c>
      <c r="E3" s="31" t="s">
        <v>17</v>
      </c>
      <c r="F3" s="68">
        <v>36126624</v>
      </c>
      <c r="G3" s="37">
        <v>1295269.3799999999</v>
      </c>
      <c r="H3" s="37">
        <v>1295269.3799999999</v>
      </c>
      <c r="I3" s="8">
        <v>1230505.9099999999</v>
      </c>
      <c r="J3" s="8">
        <f>H3*0.85</f>
        <v>1100978.9729999998</v>
      </c>
      <c r="K3" s="6"/>
    </row>
    <row r="4" spans="1:12" ht="47.25" x14ac:dyDescent="0.25">
      <c r="A4" s="88"/>
      <c r="B4" s="26">
        <v>2</v>
      </c>
      <c r="C4" s="30" t="s">
        <v>70</v>
      </c>
      <c r="D4" s="31" t="s">
        <v>71</v>
      </c>
      <c r="E4" s="31" t="s">
        <v>17</v>
      </c>
      <c r="F4" s="68">
        <v>36126624</v>
      </c>
      <c r="G4" s="37">
        <v>930262.89</v>
      </c>
      <c r="H4" s="37">
        <v>930262.89</v>
      </c>
      <c r="I4" s="8">
        <v>883749.75</v>
      </c>
      <c r="J4" s="8">
        <f>H4*0.85</f>
        <v>790723.45649999997</v>
      </c>
      <c r="K4" s="6"/>
    </row>
    <row r="5" spans="1:12" x14ac:dyDescent="0.25">
      <c r="A5" s="90"/>
      <c r="B5" s="26">
        <v>2</v>
      </c>
      <c r="C5" s="30" t="s">
        <v>72</v>
      </c>
      <c r="D5" s="31" t="s">
        <v>73</v>
      </c>
      <c r="E5" s="31" t="s">
        <v>17</v>
      </c>
      <c r="F5" s="68">
        <v>36126624</v>
      </c>
      <c r="G5" s="37">
        <v>761568.78</v>
      </c>
      <c r="H5" s="37">
        <v>761568.78</v>
      </c>
      <c r="I5" s="8">
        <v>723490.34</v>
      </c>
      <c r="J5" s="8">
        <f>H5*0.85</f>
        <v>647333.46299999999</v>
      </c>
      <c r="K5" s="6"/>
    </row>
    <row r="6" spans="1:12" s="61" customFormat="1" x14ac:dyDescent="0.25">
      <c r="A6" s="82" t="s">
        <v>11</v>
      </c>
      <c r="B6" s="83"/>
      <c r="C6" s="83"/>
      <c r="D6" s="83"/>
      <c r="E6" s="83"/>
      <c r="F6" s="83"/>
      <c r="G6" s="58">
        <f>SUM(G3:G5)</f>
        <v>2987101.05</v>
      </c>
      <c r="H6" s="58">
        <f>SUM(H3:H5)</f>
        <v>2987101.05</v>
      </c>
      <c r="I6" s="58">
        <f>SUM(I3:I5)</f>
        <v>2837746</v>
      </c>
      <c r="J6" s="58">
        <f>SUM(J3:J5)</f>
        <v>2539035.8924999996</v>
      </c>
    </row>
    <row r="7" spans="1:12" s="61" customFormat="1" ht="14.25" customHeight="1" x14ac:dyDescent="0.25">
      <c r="A7" s="84" t="s">
        <v>12</v>
      </c>
      <c r="B7" s="84"/>
      <c r="C7" s="84"/>
      <c r="D7" s="84"/>
      <c r="E7" s="84"/>
      <c r="F7" s="84"/>
      <c r="G7" s="62"/>
      <c r="H7" s="62"/>
      <c r="I7" s="62"/>
      <c r="J7" s="65">
        <v>6159021.5842894744</v>
      </c>
    </row>
    <row r="8" spans="1:12" s="61" customFormat="1" ht="15.75" customHeight="1" x14ac:dyDescent="0.25">
      <c r="A8" s="84" t="s">
        <v>118</v>
      </c>
      <c r="B8" s="84"/>
      <c r="C8" s="84"/>
      <c r="D8" s="84"/>
      <c r="E8" s="84"/>
      <c r="F8" s="84"/>
      <c r="G8" s="62"/>
      <c r="H8" s="62"/>
      <c r="I8" s="62"/>
      <c r="J8" s="65">
        <f>J7-J6</f>
        <v>3619985.6917894748</v>
      </c>
    </row>
    <row r="9" spans="1:12" x14ac:dyDescent="0.25">
      <c r="A9" s="24"/>
      <c r="B9" s="24"/>
      <c r="C9" s="24"/>
      <c r="D9" s="24"/>
      <c r="E9" s="24"/>
      <c r="F9" s="24"/>
    </row>
    <row r="10" spans="1:12" x14ac:dyDescent="0.25">
      <c r="A10" s="24"/>
      <c r="B10" s="24"/>
      <c r="C10" s="24"/>
      <c r="D10" s="24"/>
      <c r="E10" s="24"/>
      <c r="F10" s="24"/>
    </row>
    <row r="11" spans="1:12" x14ac:dyDescent="0.25">
      <c r="A11" s="16"/>
      <c r="B11" s="16"/>
      <c r="C11" s="17"/>
      <c r="D11" s="16"/>
      <c r="E11" s="16"/>
      <c r="F11" s="17"/>
      <c r="G11" s="39"/>
      <c r="H11" s="18"/>
      <c r="I11" s="18"/>
      <c r="J11" s="18"/>
      <c r="K11" s="16"/>
      <c r="L11" s="19"/>
    </row>
    <row r="12" spans="1:12" ht="47.45" customHeight="1" x14ac:dyDescent="0.25">
      <c r="A12" s="80"/>
      <c r="B12" s="19"/>
      <c r="C12" s="22"/>
      <c r="D12" s="22"/>
      <c r="E12" s="22"/>
      <c r="F12" s="22"/>
      <c r="G12" s="40"/>
      <c r="H12" s="22"/>
      <c r="I12" s="22"/>
      <c r="J12" s="22"/>
      <c r="K12" s="19"/>
      <c r="L12" s="19"/>
    </row>
    <row r="13" spans="1:12" ht="47.45" customHeight="1" x14ac:dyDescent="0.25">
      <c r="A13" s="80"/>
      <c r="B13" s="19"/>
      <c r="C13" s="22"/>
      <c r="D13" s="22"/>
      <c r="E13" s="22"/>
      <c r="F13" s="22"/>
      <c r="G13" s="40"/>
      <c r="H13" s="22"/>
      <c r="I13" s="22"/>
      <c r="J13" s="22"/>
      <c r="K13" s="25"/>
      <c r="L13" s="19"/>
    </row>
    <row r="14" spans="1:12" x14ac:dyDescent="0.25">
      <c r="A14" s="80"/>
      <c r="B14" s="19"/>
      <c r="C14" s="22"/>
      <c r="D14" s="22"/>
      <c r="E14" s="22"/>
      <c r="F14" s="22"/>
      <c r="G14" s="40"/>
      <c r="H14" s="22"/>
      <c r="I14" s="22"/>
      <c r="J14" s="22"/>
      <c r="K14" s="19"/>
      <c r="L14" s="19"/>
    </row>
    <row r="15" spans="1:12" x14ac:dyDescent="0.25">
      <c r="A15" s="80"/>
      <c r="B15" s="80"/>
      <c r="C15" s="80"/>
      <c r="D15" s="80"/>
      <c r="E15" s="80"/>
      <c r="F15" s="80"/>
      <c r="G15" s="40"/>
      <c r="H15" s="22"/>
      <c r="I15" s="22"/>
      <c r="J15" s="22"/>
      <c r="K15" s="19"/>
      <c r="L15" s="19"/>
    </row>
    <row r="16" spans="1:12" x14ac:dyDescent="0.25">
      <c r="A16" s="19"/>
      <c r="B16" s="19"/>
      <c r="C16" s="19"/>
      <c r="D16" s="19"/>
      <c r="E16" s="70"/>
      <c r="F16" s="19"/>
      <c r="G16" s="40"/>
      <c r="H16" s="22"/>
      <c r="I16" s="22"/>
      <c r="J16" s="22"/>
      <c r="K16" s="19"/>
      <c r="L16" s="19"/>
    </row>
    <row r="17" spans="1:12" x14ac:dyDescent="0.25">
      <c r="A17" s="19"/>
      <c r="B17" s="19"/>
      <c r="C17" s="19"/>
      <c r="D17" s="19"/>
      <c r="E17" s="70"/>
      <c r="F17" s="19"/>
      <c r="G17" s="40"/>
      <c r="H17" s="22"/>
      <c r="I17" s="22"/>
      <c r="J17" s="22"/>
      <c r="K17" s="19"/>
      <c r="L17" s="19"/>
    </row>
    <row r="18" spans="1:12" x14ac:dyDescent="0.25">
      <c r="A18" s="24"/>
      <c r="B18" s="24"/>
      <c r="C18" s="24"/>
      <c r="D18" s="24"/>
      <c r="E18" s="24"/>
      <c r="F18" s="24"/>
    </row>
    <row r="19" spans="1:12" x14ac:dyDescent="0.25">
      <c r="A19" s="16"/>
      <c r="B19" s="16"/>
      <c r="C19" s="17"/>
      <c r="D19" s="16"/>
      <c r="E19" s="16"/>
      <c r="F19" s="17"/>
      <c r="G19" s="39"/>
      <c r="H19" s="18"/>
      <c r="I19" s="18"/>
      <c r="J19" s="18"/>
      <c r="K19" s="16"/>
    </row>
    <row r="20" spans="1:12" ht="63.75" customHeight="1" x14ac:dyDescent="0.25">
      <c r="A20" s="80"/>
      <c r="B20" s="19"/>
      <c r="C20" s="20"/>
      <c r="D20" s="21"/>
      <c r="E20" s="21"/>
      <c r="F20" s="21"/>
      <c r="G20" s="40"/>
      <c r="H20" s="23"/>
      <c r="I20" s="22"/>
      <c r="J20" s="22"/>
      <c r="K20" s="19"/>
    </row>
    <row r="21" spans="1:12" ht="31.7" customHeight="1" x14ac:dyDescent="0.25">
      <c r="A21" s="80"/>
      <c r="B21" s="19"/>
      <c r="C21" s="20"/>
      <c r="D21" s="21"/>
      <c r="E21" s="21"/>
      <c r="F21" s="21"/>
      <c r="G21" s="40"/>
      <c r="H21" s="23"/>
      <c r="I21" s="22"/>
      <c r="J21" s="22"/>
      <c r="K21" s="19"/>
    </row>
    <row r="22" spans="1:12" ht="47.45" customHeight="1" x14ac:dyDescent="0.25">
      <c r="A22" s="80"/>
      <c r="B22" s="19"/>
      <c r="C22" s="22"/>
      <c r="D22" s="22"/>
      <c r="E22" s="22"/>
      <c r="F22" s="22"/>
      <c r="G22" s="40"/>
      <c r="H22" s="22"/>
      <c r="I22" s="22"/>
      <c r="J22" s="22"/>
      <c r="K22" s="19"/>
    </row>
    <row r="23" spans="1:12" x14ac:dyDescent="0.25">
      <c r="A23" s="80"/>
      <c r="B23" s="80"/>
      <c r="C23" s="80"/>
      <c r="D23" s="80"/>
      <c r="E23" s="80"/>
      <c r="F23" s="80"/>
      <c r="G23" s="40"/>
      <c r="H23" s="22"/>
      <c r="I23" s="22"/>
      <c r="J23" s="22"/>
      <c r="K23" s="19"/>
    </row>
    <row r="24" spans="1:12" x14ac:dyDescent="0.25">
      <c r="A24" s="19"/>
      <c r="B24" s="19"/>
      <c r="C24" s="19"/>
      <c r="D24" s="19"/>
      <c r="E24" s="70"/>
      <c r="F24" s="19"/>
      <c r="G24" s="40"/>
      <c r="H24" s="22"/>
      <c r="I24" s="22"/>
      <c r="J24" s="22"/>
      <c r="K24" s="19"/>
    </row>
    <row r="25" spans="1:12" x14ac:dyDescent="0.25">
      <c r="A25" s="19"/>
      <c r="B25" s="19"/>
      <c r="C25" s="19"/>
      <c r="D25" s="19"/>
      <c r="E25" s="70"/>
      <c r="F25" s="19"/>
      <c r="G25" s="40"/>
      <c r="H25" s="22"/>
      <c r="I25" s="22"/>
      <c r="J25" s="22"/>
      <c r="K25" s="19"/>
    </row>
  </sheetData>
  <autoFilter ref="B2:J2"/>
  <mergeCells count="9">
    <mergeCell ref="A12:A14"/>
    <mergeCell ref="A15:F15"/>
    <mergeCell ref="A20:A22"/>
    <mergeCell ref="A23:F23"/>
    <mergeCell ref="A1:J1"/>
    <mergeCell ref="A6:F6"/>
    <mergeCell ref="A7:F7"/>
    <mergeCell ref="A8:F8"/>
    <mergeCell ref="A3:A5"/>
  </mergeCells>
  <dataValidations count="1">
    <dataValidation type="textLength" operator="equal" allowBlank="1" showInputMessage="1" showErrorMessage="1" sqref="C20:C21">
      <formula1>13</formula1>
    </dataValidation>
  </dataValidations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'\\file\group\930\931\HODNOTENIE\PO2\IROP-PO2-SC223-2016-14 - stredne skoly\2.kolo\[IROP-PO2-SC223-2016-14_II.kolo.xlsx]Zdroj'!#REF!</xm:f>
          </x14:formula1>
          <xm:sqref>D3:D5 E3:E5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70" zoomScaleNormal="7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J18" sqref="J18"/>
    </sheetView>
  </sheetViews>
  <sheetFormatPr defaultColWidth="9.140625" defaultRowHeight="15.75" x14ac:dyDescent="0.25"/>
  <cols>
    <col min="1" max="1" width="15.5703125" style="1" customWidth="1"/>
    <col min="2" max="2" width="9.28515625" style="1" customWidth="1"/>
    <col min="3" max="3" width="18.42578125" style="1" customWidth="1"/>
    <col min="4" max="5" width="33" style="1" customWidth="1"/>
    <col min="6" max="6" width="29" style="1" customWidth="1"/>
    <col min="7" max="7" width="15.85546875" style="12" customWidth="1"/>
    <col min="8" max="8" width="14.7109375" style="12" customWidth="1"/>
    <col min="9" max="10" width="15.42578125" style="12" customWidth="1"/>
    <col min="11" max="11" width="29.140625" style="1" customWidth="1"/>
    <col min="12" max="12" width="35.85546875" style="1" customWidth="1"/>
    <col min="13" max="16384" width="9.140625" style="1"/>
  </cols>
  <sheetData>
    <row r="1" spans="1:11" ht="37.5" customHeight="1" x14ac:dyDescent="0.25">
      <c r="A1" s="81" t="s">
        <v>121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ht="31.5" x14ac:dyDescent="0.25">
      <c r="A2" s="2" t="s">
        <v>128</v>
      </c>
      <c r="B2" s="3" t="s">
        <v>0</v>
      </c>
      <c r="C2" s="4" t="s">
        <v>1</v>
      </c>
      <c r="D2" s="3" t="s">
        <v>2</v>
      </c>
      <c r="E2" s="4" t="s">
        <v>3</v>
      </c>
      <c r="F2" s="73" t="s">
        <v>136</v>
      </c>
      <c r="G2" s="5" t="s">
        <v>4</v>
      </c>
      <c r="H2" s="5" t="s">
        <v>5</v>
      </c>
      <c r="I2" s="5" t="s">
        <v>6</v>
      </c>
      <c r="J2" s="5" t="s">
        <v>7</v>
      </c>
      <c r="K2" s="6"/>
    </row>
    <row r="3" spans="1:11" ht="63" x14ac:dyDescent="0.25">
      <c r="A3" s="26" t="s">
        <v>10</v>
      </c>
      <c r="B3" s="26">
        <v>2</v>
      </c>
      <c r="C3" s="30" t="s">
        <v>85</v>
      </c>
      <c r="D3" s="31" t="s">
        <v>86</v>
      </c>
      <c r="E3" s="31" t="s">
        <v>20</v>
      </c>
      <c r="F3" s="1">
        <v>37808427</v>
      </c>
      <c r="G3" s="32">
        <v>1553932.34</v>
      </c>
      <c r="H3" s="32">
        <v>1553932.34</v>
      </c>
      <c r="I3" s="8">
        <v>1476235.72</v>
      </c>
      <c r="J3" s="8">
        <f>H3*0.85</f>
        <v>1320842.4890000001</v>
      </c>
      <c r="K3" s="6"/>
    </row>
    <row r="4" spans="1:11" s="61" customFormat="1" x14ac:dyDescent="0.25">
      <c r="A4" s="82" t="s">
        <v>11</v>
      </c>
      <c r="B4" s="83"/>
      <c r="C4" s="83"/>
      <c r="D4" s="83"/>
      <c r="E4" s="83"/>
      <c r="F4" s="83"/>
      <c r="G4" s="58">
        <f>SUM(G3:G3)</f>
        <v>1553932.34</v>
      </c>
      <c r="H4" s="58">
        <f t="shared" ref="H4:J4" si="0">SUM(H3:H3)</f>
        <v>1553932.34</v>
      </c>
      <c r="I4" s="58">
        <f t="shared" si="0"/>
        <v>1476235.72</v>
      </c>
      <c r="J4" s="58">
        <f t="shared" si="0"/>
        <v>1320842.4890000001</v>
      </c>
    </row>
    <row r="5" spans="1:11" s="61" customFormat="1" ht="14.25" customHeight="1" x14ac:dyDescent="0.25">
      <c r="A5" s="84" t="s">
        <v>12</v>
      </c>
      <c r="B5" s="84"/>
      <c r="C5" s="84"/>
      <c r="D5" s="84"/>
      <c r="E5" s="84"/>
      <c r="F5" s="84"/>
      <c r="G5" s="62"/>
      <c r="H5" s="62"/>
      <c r="I5" s="62"/>
      <c r="J5" s="62">
        <v>1690091.7721052635</v>
      </c>
    </row>
    <row r="6" spans="1:11" s="61" customFormat="1" ht="15.75" customHeight="1" x14ac:dyDescent="0.25">
      <c r="A6" s="84" t="s">
        <v>118</v>
      </c>
      <c r="B6" s="84"/>
      <c r="C6" s="84"/>
      <c r="D6" s="84"/>
      <c r="E6" s="84"/>
      <c r="F6" s="84"/>
      <c r="G6" s="62"/>
      <c r="H6" s="62"/>
      <c r="I6" s="62"/>
      <c r="J6" s="62">
        <f>J5-J4</f>
        <v>369249.28310526349</v>
      </c>
    </row>
    <row r="8" spans="1:11" ht="31.7" customHeight="1" x14ac:dyDescent="0.25">
      <c r="A8" s="80"/>
      <c r="B8" s="19"/>
      <c r="C8" s="20"/>
      <c r="D8" s="21"/>
      <c r="E8" s="21"/>
      <c r="F8" s="21"/>
      <c r="G8" s="22"/>
      <c r="H8" s="23"/>
      <c r="I8" s="22"/>
      <c r="J8" s="22"/>
      <c r="K8" s="19"/>
    </row>
    <row r="9" spans="1:11" ht="47.45" customHeight="1" x14ac:dyDescent="0.25">
      <c r="A9" s="80"/>
      <c r="B9" s="19"/>
      <c r="C9" s="22"/>
      <c r="D9" s="22"/>
      <c r="E9" s="22"/>
      <c r="F9" s="22"/>
      <c r="G9" s="22"/>
      <c r="H9" s="22"/>
      <c r="I9" s="22"/>
      <c r="J9" s="22"/>
      <c r="K9" s="19"/>
    </row>
    <row r="10" spans="1:11" x14ac:dyDescent="0.25">
      <c r="A10" s="80"/>
      <c r="B10" s="80"/>
      <c r="C10" s="80"/>
      <c r="D10" s="80"/>
      <c r="E10" s="80"/>
      <c r="F10" s="80"/>
      <c r="G10" s="22"/>
      <c r="H10" s="22"/>
      <c r="I10" s="22"/>
      <c r="J10" s="22"/>
      <c r="K10" s="19"/>
    </row>
    <row r="11" spans="1:11" x14ac:dyDescent="0.25">
      <c r="A11" s="19"/>
      <c r="B11" s="19"/>
      <c r="C11" s="19"/>
      <c r="D11" s="19"/>
      <c r="E11" s="70"/>
      <c r="F11" s="19"/>
      <c r="G11" s="22"/>
      <c r="H11" s="22"/>
      <c r="I11" s="22"/>
      <c r="J11" s="22"/>
      <c r="K11" s="19"/>
    </row>
    <row r="12" spans="1:11" x14ac:dyDescent="0.25">
      <c r="A12" s="19"/>
      <c r="B12" s="19"/>
      <c r="C12" s="19"/>
      <c r="D12" s="19"/>
      <c r="E12" s="70"/>
      <c r="F12" s="19"/>
      <c r="G12" s="22"/>
      <c r="H12" s="22"/>
      <c r="I12" s="22"/>
      <c r="J12" s="22"/>
      <c r="K12" s="19"/>
    </row>
  </sheetData>
  <autoFilter ref="B2:J2"/>
  <mergeCells count="6">
    <mergeCell ref="A8:A9"/>
    <mergeCell ref="A10:F10"/>
    <mergeCell ref="A1:J1"/>
    <mergeCell ref="A4:F4"/>
    <mergeCell ref="A5:F5"/>
    <mergeCell ref="A6:F6"/>
  </mergeCells>
  <dataValidations count="1">
    <dataValidation type="textLength" operator="equal" allowBlank="1" showInputMessage="1" showErrorMessage="1" sqref="C8">
      <formula1>13</formula1>
    </dataValidation>
  </dataValidations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'\\file\group\930\931\HODNOTENIE\PO2\IROP-PO2-SC223-2016-14 - stredne skoly\2.kolo\[IROP-PO2-SC223-2016-14_II.kolo.xlsx]Zdroj'!#REF!</xm:f>
          </x14:formula1>
          <xm:sqref>D3 E3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I25" sqref="I25"/>
    </sheetView>
  </sheetViews>
  <sheetFormatPr defaultColWidth="9.140625" defaultRowHeight="15.75" x14ac:dyDescent="0.25"/>
  <cols>
    <col min="1" max="1" width="15.5703125" style="1" customWidth="1"/>
    <col min="2" max="2" width="9.28515625" style="1" customWidth="1"/>
    <col min="3" max="3" width="18.5703125" style="1" customWidth="1"/>
    <col min="4" max="5" width="33" style="1" customWidth="1"/>
    <col min="6" max="6" width="29" style="1" customWidth="1"/>
    <col min="7" max="7" width="15.85546875" style="12" customWidth="1"/>
    <col min="8" max="8" width="14.7109375" style="12" customWidth="1"/>
    <col min="9" max="9" width="15.42578125" style="12" customWidth="1"/>
    <col min="10" max="10" width="25.7109375" style="1" customWidth="1"/>
    <col min="11" max="11" width="35.85546875" style="1" customWidth="1"/>
    <col min="12" max="16384" width="9.140625" style="1"/>
  </cols>
  <sheetData>
    <row r="1" spans="1:10" ht="37.5" customHeight="1" x14ac:dyDescent="0.25">
      <c r="A1" s="81" t="s">
        <v>121</v>
      </c>
      <c r="B1" s="81"/>
      <c r="C1" s="81"/>
      <c r="D1" s="81"/>
      <c r="E1" s="81"/>
      <c r="F1" s="81"/>
      <c r="G1" s="81"/>
      <c r="H1" s="81"/>
      <c r="I1" s="81"/>
      <c r="J1" s="81"/>
    </row>
    <row r="3" spans="1:10" ht="31.5" x14ac:dyDescent="0.25">
      <c r="A3" s="2" t="s">
        <v>30</v>
      </c>
      <c r="B3" s="3" t="s">
        <v>0</v>
      </c>
      <c r="C3" s="4" t="s">
        <v>1</v>
      </c>
      <c r="D3" s="3" t="s">
        <v>2</v>
      </c>
      <c r="E3" s="4" t="s">
        <v>3</v>
      </c>
      <c r="F3" s="72" t="s">
        <v>136</v>
      </c>
      <c r="G3" s="5" t="s">
        <v>4</v>
      </c>
      <c r="H3" s="5" t="s">
        <v>14</v>
      </c>
      <c r="I3" s="5" t="s">
        <v>15</v>
      </c>
      <c r="J3" s="3" t="s">
        <v>24</v>
      </c>
    </row>
    <row r="4" spans="1:10" ht="31.5" x14ac:dyDescent="0.25">
      <c r="A4" s="87" t="s">
        <v>13</v>
      </c>
      <c r="B4" s="7">
        <v>2</v>
      </c>
      <c r="C4" s="30" t="s">
        <v>94</v>
      </c>
      <c r="D4" s="31" t="s">
        <v>95</v>
      </c>
      <c r="E4" s="31" t="s">
        <v>96</v>
      </c>
      <c r="F4" s="68">
        <v>31562141</v>
      </c>
      <c r="G4" s="32">
        <v>2914881.44</v>
      </c>
      <c r="H4" s="42">
        <f>G4*0.9</f>
        <v>2623393.2960000001</v>
      </c>
      <c r="I4" s="42">
        <f>G4*0.85</f>
        <v>2477649.2239999999</v>
      </c>
      <c r="J4" s="7" t="s">
        <v>132</v>
      </c>
    </row>
    <row r="5" spans="1:10" s="41" customFormat="1" ht="31.5" x14ac:dyDescent="0.25">
      <c r="A5" s="88"/>
      <c r="B5" s="7">
        <v>2</v>
      </c>
      <c r="C5" s="30" t="s">
        <v>41</v>
      </c>
      <c r="D5" s="31" t="s">
        <v>42</v>
      </c>
      <c r="E5" s="31" t="s">
        <v>43</v>
      </c>
      <c r="F5" s="7">
        <v>42317673</v>
      </c>
      <c r="G5" s="32">
        <v>1784895.9</v>
      </c>
      <c r="H5" s="42">
        <f>G5*0.95</f>
        <v>1695651.1049999997</v>
      </c>
      <c r="I5" s="42">
        <f>G5*0.85</f>
        <v>1517161.5149999999</v>
      </c>
      <c r="J5" s="7" t="s">
        <v>132</v>
      </c>
    </row>
    <row r="6" spans="1:10" s="41" customFormat="1" ht="47.25" x14ac:dyDescent="0.25">
      <c r="A6" s="88"/>
      <c r="B6" s="7">
        <v>2</v>
      </c>
      <c r="C6" s="30" t="s">
        <v>108</v>
      </c>
      <c r="D6" s="31" t="s">
        <v>109</v>
      </c>
      <c r="E6" s="31" t="s">
        <v>110</v>
      </c>
      <c r="F6" s="7">
        <v>42317568</v>
      </c>
      <c r="G6" s="32">
        <v>254725.26</v>
      </c>
      <c r="H6" s="42">
        <f>G6*0.95</f>
        <v>241988.997</v>
      </c>
      <c r="I6" s="42">
        <f>G6*0.85</f>
        <v>216516.47099999999</v>
      </c>
      <c r="J6" s="7" t="s">
        <v>133</v>
      </c>
    </row>
    <row r="7" spans="1:10" ht="31.5" x14ac:dyDescent="0.25">
      <c r="A7" s="90"/>
      <c r="B7" s="26">
        <v>2</v>
      </c>
      <c r="C7" s="30" t="s">
        <v>89</v>
      </c>
      <c r="D7" s="31" t="s">
        <v>21</v>
      </c>
      <c r="E7" s="31" t="s">
        <v>22</v>
      </c>
      <c r="F7" s="68">
        <v>37890115</v>
      </c>
      <c r="G7" s="15">
        <v>1373667.61</v>
      </c>
      <c r="H7" s="15">
        <f>ROUND(G7*0.95,2)</f>
        <v>1304984.23</v>
      </c>
      <c r="I7" s="15">
        <f>ROUND(G7*0.85,2)</f>
        <v>1167617.47</v>
      </c>
      <c r="J7" s="14" t="s">
        <v>34</v>
      </c>
    </row>
    <row r="8" spans="1:10" ht="22.7" customHeight="1" x14ac:dyDescent="0.25">
      <c r="A8" s="55" t="s">
        <v>11</v>
      </c>
      <c r="B8" s="56"/>
      <c r="C8" s="56"/>
      <c r="D8" s="56"/>
      <c r="E8" s="69"/>
      <c r="F8" s="56"/>
      <c r="G8" s="8">
        <f>SUM(G4:G7)</f>
        <v>6328170.21</v>
      </c>
      <c r="H8" s="8">
        <f>SUM(H4:H7)</f>
        <v>5866017.6280000005</v>
      </c>
      <c r="I8" s="8">
        <f>SUM(I4:I7)</f>
        <v>5378944.6799999997</v>
      </c>
      <c r="J8" s="13"/>
    </row>
    <row r="11" spans="1:10" ht="31.5" x14ac:dyDescent="0.25">
      <c r="A11" s="2" t="s">
        <v>30</v>
      </c>
      <c r="B11" s="3" t="s">
        <v>0</v>
      </c>
      <c r="C11" s="4" t="s">
        <v>1</v>
      </c>
      <c r="D11" s="3" t="s">
        <v>2</v>
      </c>
      <c r="E11" s="4" t="s">
        <v>3</v>
      </c>
      <c r="F11" s="72" t="s">
        <v>136</v>
      </c>
      <c r="G11" s="5" t="s">
        <v>4</v>
      </c>
      <c r="H11" s="5" t="s">
        <v>14</v>
      </c>
      <c r="I11" s="5" t="s">
        <v>15</v>
      </c>
      <c r="J11" s="3" t="s">
        <v>24</v>
      </c>
    </row>
    <row r="12" spans="1:10" ht="31.5" x14ac:dyDescent="0.25">
      <c r="A12" s="26" t="s">
        <v>31</v>
      </c>
      <c r="B12" s="26">
        <v>2</v>
      </c>
      <c r="C12" s="30" t="s">
        <v>39</v>
      </c>
      <c r="D12" s="31" t="s">
        <v>40</v>
      </c>
      <c r="E12" s="31" t="s">
        <v>19</v>
      </c>
      <c r="F12" s="68">
        <v>37956469</v>
      </c>
      <c r="G12" s="32">
        <v>997564.43</v>
      </c>
      <c r="H12" s="8">
        <f>ROUND(G12*0.95,2)</f>
        <v>947686.21</v>
      </c>
      <c r="I12" s="8">
        <f>ROUND(G12*0.85,2)</f>
        <v>847929.77</v>
      </c>
      <c r="J12" s="26" t="s">
        <v>120</v>
      </c>
    </row>
    <row r="13" spans="1:10" x14ac:dyDescent="0.25">
      <c r="A13" s="55" t="s">
        <v>11</v>
      </c>
      <c r="B13" s="56"/>
      <c r="C13" s="56"/>
      <c r="D13" s="56"/>
      <c r="E13" s="69"/>
      <c r="F13" s="56"/>
      <c r="G13" s="8">
        <f>SUM(G12:G12)</f>
        <v>997564.43</v>
      </c>
      <c r="H13" s="8">
        <f>SUM(H12:H12)</f>
        <v>947686.21</v>
      </c>
      <c r="I13" s="8">
        <f>SUM(I12:I12)</f>
        <v>847929.77</v>
      </c>
      <c r="J13" s="13"/>
    </row>
    <row r="14" spans="1:10" x14ac:dyDescent="0.25">
      <c r="A14" s="19"/>
      <c r="B14" s="19"/>
      <c r="C14" s="19"/>
      <c r="D14" s="19"/>
      <c r="E14" s="70"/>
      <c r="F14" s="19"/>
      <c r="G14" s="22"/>
      <c r="H14" s="22"/>
      <c r="I14" s="22"/>
      <c r="J14" s="19"/>
    </row>
    <row r="15" spans="1:10" x14ac:dyDescent="0.25">
      <c r="A15" s="19"/>
      <c r="B15" s="19"/>
      <c r="C15" s="19"/>
      <c r="D15" s="19"/>
      <c r="E15" s="70"/>
      <c r="F15" s="19"/>
      <c r="G15" s="22"/>
      <c r="H15" s="22"/>
      <c r="I15" s="22"/>
      <c r="J15" s="19"/>
    </row>
  </sheetData>
  <mergeCells count="2">
    <mergeCell ref="A1:J1"/>
    <mergeCell ref="A4:A7"/>
  </mergeCells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'\\file\group\930\931\HODNOTENIE\PO2\IROP-PO2-SC223-2016-14 - stredne skoly\2.kolo\[IROP-PO2-SC223-2016-14_II.kolo.xlsx]Zdroj'!#REF!</xm:f>
          </x14:formula1>
          <xm:sqref>D4:D7 D12</xm:sqref>
        </x14:dataValidation>
        <x14:dataValidation type="list" allowBlank="1" showInputMessage="1" showErrorMessage="1">
          <x14:formula1>
            <xm:f>'\\file\group\930\931\HODNOTENIE\PO2\IROP-PO2-SC223-2016-14 - stredne skoly\2.kolo\[IROP-PO2-SC223-2016-14_II.kolo.xlsx]Zdroj'!#REF!</xm:f>
          </x14:formula1>
          <xm:sqref>E12 E4:E7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UMR_TT</vt:lpstr>
      <vt:lpstr>UMR_NR</vt:lpstr>
      <vt:lpstr>UMR_ZA</vt:lpstr>
      <vt:lpstr>UMR_PO</vt:lpstr>
      <vt:lpstr>RIUS_TT</vt:lpstr>
      <vt:lpstr>RIUS _NR</vt:lpstr>
      <vt:lpstr>RIUS_TN</vt:lpstr>
      <vt:lpstr>RIUS_ZA</vt:lpstr>
      <vt:lpstr>RIUS_BB</vt:lpstr>
      <vt:lpstr>RIUS_PO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Labajová Jana</cp:lastModifiedBy>
  <cp:lastPrinted>2018-08-16T09:05:25Z</cp:lastPrinted>
  <dcterms:created xsi:type="dcterms:W3CDTF">2018-01-17T08:09:02Z</dcterms:created>
  <dcterms:modified xsi:type="dcterms:W3CDTF">2019-03-28T07:42:51Z</dcterms:modified>
</cp:coreProperties>
</file>